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05" windowHeight="4815" activeTab="4"/>
  </bookViews>
  <sheets>
    <sheet name="Key Info" sheetId="1" r:id="rId1"/>
    <sheet name="Bal Sheet" sheetId="2" r:id="rId2"/>
    <sheet name="Income" sheetId="3" r:id="rId3"/>
    <sheet name="Cash Flow" sheetId="4" r:id="rId4"/>
    <sheet name="Changes In Equity" sheetId="5" r:id="rId5"/>
  </sheets>
  <definedNames>
    <definedName name="_xlnm.Print_Area" localSheetId="1">'Bal Sheet'!$A:$E</definedName>
    <definedName name="_xlnm.Print_Area" localSheetId="3">'Cash Flow'!$A:$I</definedName>
    <definedName name="_xlnm.Print_Area" localSheetId="4">'Changes In Equity'!$A$1:$H$37</definedName>
  </definedNames>
  <calcPr fullCalcOnLoad="1"/>
</workbook>
</file>

<file path=xl/sharedStrings.xml><?xml version="1.0" encoding="utf-8"?>
<sst xmlns="http://schemas.openxmlformats.org/spreadsheetml/2006/main" count="296" uniqueCount="190">
  <si>
    <t>(Incorporated in Malaysia)</t>
  </si>
  <si>
    <t>(UNAUDITED)</t>
  </si>
  <si>
    <t>(AUDITED)</t>
  </si>
  <si>
    <t xml:space="preserve">AS AT </t>
  </si>
  <si>
    <t>END OF</t>
  </si>
  <si>
    <t xml:space="preserve">CURRENT </t>
  </si>
  <si>
    <t>QUARTER</t>
  </si>
  <si>
    <t>RM'000</t>
  </si>
  <si>
    <t>PRECEDING</t>
  </si>
  <si>
    <t>FINANCIAL</t>
  </si>
  <si>
    <t>YEAR END</t>
  </si>
  <si>
    <t>Property, Plant and Equipment</t>
  </si>
  <si>
    <t>Current Assets</t>
  </si>
  <si>
    <t>Inventories</t>
  </si>
  <si>
    <t>Cash and bank balances</t>
  </si>
  <si>
    <t>Current Liabilities</t>
  </si>
  <si>
    <t>Share Capital</t>
  </si>
  <si>
    <t>Reserves</t>
  </si>
  <si>
    <t>Share Premium</t>
  </si>
  <si>
    <t>Revaluation Reserve</t>
  </si>
  <si>
    <t>Shareholders' Equity</t>
  </si>
  <si>
    <t>Net Tangible Assets Per Share (RM)</t>
  </si>
  <si>
    <t>Shareholders' Funds</t>
  </si>
  <si>
    <t>CONDENSED CONSOLIDATED INCOME STATEMENT</t>
  </si>
  <si>
    <t>CUMULATIVE QUARTER</t>
  </si>
  <si>
    <t>CURRENT</t>
  </si>
  <si>
    <t>YEAR</t>
  </si>
  <si>
    <t>TO</t>
  </si>
  <si>
    <t>DATE</t>
  </si>
  <si>
    <t>CORRESPONDING</t>
  </si>
  <si>
    <t>PERIOD</t>
  </si>
  <si>
    <t>Revenue</t>
  </si>
  <si>
    <t>Cost of sales</t>
  </si>
  <si>
    <t>Gross profit</t>
  </si>
  <si>
    <t>Other operating income</t>
  </si>
  <si>
    <t>Administrative and general expenses</t>
  </si>
  <si>
    <t>Profit from operations</t>
  </si>
  <si>
    <t>Net profit from investing activities</t>
  </si>
  <si>
    <t>Finance costs</t>
  </si>
  <si>
    <t>Profit before taxation</t>
  </si>
  <si>
    <t>Taxation</t>
  </si>
  <si>
    <t>Profit after taxation</t>
  </si>
  <si>
    <t>Minority interests</t>
  </si>
  <si>
    <t>Basic earnings per share (sen)</t>
  </si>
  <si>
    <t>Diluted earnings per share (sen)</t>
  </si>
  <si>
    <t>CONDENSED CONSOLIDATED STATEMENT OF CHANGES IN EQUITY</t>
  </si>
  <si>
    <t>Share</t>
  </si>
  <si>
    <t>Capital</t>
  </si>
  <si>
    <t xml:space="preserve">Share </t>
  </si>
  <si>
    <t>Premium</t>
  </si>
  <si>
    <t>Unappropriated</t>
  </si>
  <si>
    <t>Profit</t>
  </si>
  <si>
    <t>Total</t>
  </si>
  <si>
    <t>Issue of shares</t>
  </si>
  <si>
    <t>Share issue expenses</t>
  </si>
  <si>
    <t>Net profit for the period</t>
  </si>
  <si>
    <t>Interim Dividend paid</t>
  </si>
  <si>
    <t>Final Dividend paid</t>
  </si>
  <si>
    <t>-Private placement</t>
  </si>
  <si>
    <t xml:space="preserve">CONDENSED CONSOLIDATED CASH FLOW STATEMENT </t>
  </si>
  <si>
    <t>Ended</t>
  </si>
  <si>
    <t>Profit before tax</t>
  </si>
  <si>
    <t>Adjustments for:-</t>
  </si>
  <si>
    <t>Non-cash items</t>
  </si>
  <si>
    <t>Non-operating items</t>
  </si>
  <si>
    <t>Operating profit before changes in working capital</t>
  </si>
  <si>
    <t>Interest received</t>
  </si>
  <si>
    <t>Interest paid</t>
  </si>
  <si>
    <t>Tax paid</t>
  </si>
  <si>
    <t>Investing Activities</t>
  </si>
  <si>
    <t>Financing Activities</t>
  </si>
  <si>
    <t>Bank borrowings</t>
  </si>
  <si>
    <t>Cash and cash equivalents included in the cash flows comprise the following balance sheet amounts:-</t>
  </si>
  <si>
    <t>Retained Profit</t>
  </si>
  <si>
    <t>Net Change in current assets</t>
  </si>
  <si>
    <t>Net Change in current liabilities</t>
  </si>
  <si>
    <t>Net change in cash and cash equivalents</t>
  </si>
  <si>
    <t>(Company No : 531086-T)</t>
  </si>
  <si>
    <t>Net Current Assets</t>
  </si>
  <si>
    <t>3 months</t>
  </si>
  <si>
    <t>Balance at 1.07.2003</t>
  </si>
  <si>
    <t>Balance at 30.09.2003</t>
  </si>
  <si>
    <t>Plenitude Bhd</t>
  </si>
  <si>
    <t>Sin Yik Group</t>
  </si>
  <si>
    <t>Sepang</t>
  </si>
  <si>
    <t>Cipriani Group</t>
  </si>
  <si>
    <t>Consol Total</t>
  </si>
  <si>
    <t>Checking</t>
  </si>
  <si>
    <t>Amount owing to group companies</t>
  </si>
  <si>
    <t>Dividend Payable</t>
  </si>
  <si>
    <t>Bank Overdraft</t>
  </si>
  <si>
    <t>Investment in Subsidiary Companies</t>
  </si>
  <si>
    <t>Amounts owing by group companies</t>
  </si>
  <si>
    <t>Other Investments</t>
  </si>
  <si>
    <t>PLENITUDE BERHAD</t>
  </si>
  <si>
    <t>Investment Properties</t>
  </si>
  <si>
    <t>Deferred Taxation</t>
  </si>
  <si>
    <t>Short-term deposits with licensed banks</t>
  </si>
  <si>
    <t>Placement of fixed deposits</t>
  </si>
  <si>
    <t>Less : Fixed Deposits pledged to licensed banks</t>
  </si>
  <si>
    <t>PRECEEDING</t>
  </si>
  <si>
    <t>SUMMARY OF KEY FINANCIAL INFORMATION</t>
  </si>
  <si>
    <t>1.</t>
  </si>
  <si>
    <t>2.</t>
  </si>
  <si>
    <t>3.</t>
  </si>
  <si>
    <t>4.</t>
  </si>
  <si>
    <t>5.</t>
  </si>
  <si>
    <t>6.</t>
  </si>
  <si>
    <t>INDIVIDUAL PERIOD</t>
  </si>
  <si>
    <t>CURRENT YEAR</t>
  </si>
  <si>
    <t>CUMULATIVE PERIOD</t>
  </si>
  <si>
    <t>TO DATE</t>
  </si>
  <si>
    <t>and minority interest</t>
  </si>
  <si>
    <t>for the period</t>
  </si>
  <si>
    <t>per share (sen)</t>
  </si>
  <si>
    <t>Dividend per share</t>
  </si>
  <si>
    <t>(sen)</t>
  </si>
  <si>
    <t>7.</t>
  </si>
  <si>
    <t>Net tangible assets</t>
  </si>
  <si>
    <t>per share (RM)</t>
  </si>
  <si>
    <t>PRECEDING YEAR</t>
  </si>
  <si>
    <t>Capital Reserve on Consolidation</t>
  </si>
  <si>
    <t>Consolidation</t>
  </si>
  <si>
    <t>Reserve on</t>
  </si>
  <si>
    <t>Dividend Paid</t>
  </si>
  <si>
    <t xml:space="preserve">(The Condensed Consolidated Balance Sheet should be read in conjunction with the Audited Financial </t>
  </si>
  <si>
    <t>AS AT</t>
  </si>
  <si>
    <t xml:space="preserve"> </t>
  </si>
  <si>
    <t>30/06/2004</t>
  </si>
  <si>
    <t>IPO proceeds net off listing expenses incurred</t>
  </si>
  <si>
    <t>N/A</t>
  </si>
  <si>
    <t>(The figures have not been audited)</t>
  </si>
  <si>
    <t>(The Condensed Consolidated Cash Flow Statement should be read in conjunction with the Audited Financial</t>
  </si>
  <si>
    <t xml:space="preserve">  Statements for the year ended 30 June 2004)</t>
  </si>
  <si>
    <t>(The Condensed Consolidated Income Statements should be read in conjunction with the Audited Financial Statements for the year ended 30 June 2004)</t>
  </si>
  <si>
    <t xml:space="preserve"> Statements for the year ended 30 June 2004)</t>
  </si>
  <si>
    <t>Dividend</t>
  </si>
  <si>
    <t>Balance at 01.07.2004</t>
  </si>
  <si>
    <t>Profit  before tax</t>
  </si>
  <si>
    <t>Profit after tax</t>
  </si>
  <si>
    <t>Net Profit</t>
  </si>
  <si>
    <t>Basic earnings</t>
  </si>
  <si>
    <t>Cash &amp; cash equivalent arising from the acquisition</t>
  </si>
  <si>
    <t xml:space="preserve">      of subsidiary company *</t>
  </si>
  <si>
    <t>* ANALYSIS OF ACQUISITION OF SUBSIDIARY COMPANY</t>
  </si>
  <si>
    <t>The value of the assets and liabilities assumed were as follows: -</t>
  </si>
  <si>
    <t>RM</t>
  </si>
  <si>
    <t xml:space="preserve">Investment Property - land </t>
  </si>
  <si>
    <t>Other payables</t>
  </si>
  <si>
    <t>Net liabilities acquired</t>
  </si>
  <si>
    <t>Goodwill on acquisition</t>
  </si>
  <si>
    <t>Total purchase price</t>
  </si>
  <si>
    <t>Less : Cash and bank balances</t>
  </si>
  <si>
    <t>Cash and cash equivalents arising from the acquisition</t>
  </si>
  <si>
    <t xml:space="preserve">    of subsidiary company</t>
  </si>
  <si>
    <t>Goodwill Arising on Consolidation</t>
  </si>
  <si>
    <t>Land Held for Future Development</t>
  </si>
  <si>
    <t>Trade Receivables</t>
  </si>
  <si>
    <t>Other Receivables and Prepaid Expenses</t>
  </si>
  <si>
    <t>Tax Liabilities</t>
  </si>
  <si>
    <t>Proceed from disposal of property, plant &amp; equipment</t>
  </si>
  <si>
    <t>Purchase of property, plant &amp; equipment</t>
  </si>
  <si>
    <t>Investment properties</t>
  </si>
  <si>
    <t>Net cash (used in)/generated from financing activities</t>
  </si>
  <si>
    <t>Cash and cash equivalent at 1st July</t>
  </si>
  <si>
    <t>Proceeds from issuance of shares</t>
  </si>
  <si>
    <t>Listing expenses paid</t>
  </si>
  <si>
    <t>Net cash (used in)/generated from investing activities</t>
  </si>
  <si>
    <t>Net cash (used in)/generated from operating activities</t>
  </si>
  <si>
    <t>Property Development Project - non current portion</t>
  </si>
  <si>
    <t>Loan to related companies</t>
  </si>
  <si>
    <t>Property Development Project - current portion</t>
  </si>
  <si>
    <t>Fixed deposits with licensed banks</t>
  </si>
  <si>
    <t>Trade payables</t>
  </si>
  <si>
    <t>Retention monies</t>
  </si>
  <si>
    <t>Other payables and accrued expenses</t>
  </si>
  <si>
    <t>Term Loan - current portion</t>
  </si>
  <si>
    <t>Term Loan - non current portion</t>
  </si>
  <si>
    <t>(The Condensed Consolidated Statement of Changes in Equity should be read in conjunction with the Audited</t>
  </si>
  <si>
    <t>Financial Statements for the year ended 30 June 2004)</t>
  </si>
  <si>
    <t>31ST MARCH 2005</t>
  </si>
  <si>
    <t>31/03/2005</t>
  </si>
  <si>
    <t>31/03/2004</t>
  </si>
  <si>
    <t>FOR THE PERIOD ENDED 31ST MARCH 2005</t>
  </si>
  <si>
    <t>THIRD QUARTER</t>
  </si>
  <si>
    <t>9 months</t>
  </si>
  <si>
    <t>Cash and cash equivalent at 31st March</t>
  </si>
  <si>
    <t>Balance at 31.03.2005</t>
  </si>
  <si>
    <t>CONDENSED CONSOLIDATED BALANCE SHEET AS AT 31ST MARCH 2005</t>
  </si>
  <si>
    <t>Cash (used In)/generated from operations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</si>
</sst>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"/>
    <numFmt numFmtId="167" formatCode="0.00000"/>
    <numFmt numFmtId="168" formatCode="0.0000"/>
    <numFmt numFmtId="169" formatCode="0.000"/>
    <numFmt numFmtId="170" formatCode="_(* #,##0.000_);_(* \(#,##0.000\);_(* &quot;-&quot;??_);_(@_)"/>
    <numFmt numFmtId="171" formatCode="_(* #,##0.0000_);_(* \(#,##0.0000\);_(* &quot;-&quot;??_);_(@_)"/>
    <numFmt numFmtId="172" formatCode="0.00_)"/>
    <numFmt numFmtId="173" formatCode="0_)"/>
    <numFmt numFmtId="174" formatCode="00000"/>
    <numFmt numFmtId="175" formatCode="0_);[Red]\(0\)"/>
    <numFmt numFmtId="176" formatCode="#,"/>
    <numFmt numFmtId="177" formatCode="#"/>
    <numFmt numFmtId="178" formatCode="#.0,"/>
    <numFmt numFmtId="179" formatCode="#.00,"/>
    <numFmt numFmtId="180" formatCode="\-#,"/>
    <numFmt numFmtId="181" formatCode="\,#,"/>
    <numFmt numFmtId="182" formatCode="#,###.00,"/>
    <numFmt numFmtId="183" formatCode="_(* #,##0.0000000000_);_(* \(#,##0.0000000000\);_(* &quot;-&quot;??????????_);_(@_)"/>
    <numFmt numFmtId="184" formatCode="_(* #,##0.000000000_);_(* \(#,##0.000000000\);_(* &quot;-&quot;?????????_);_(@_)"/>
    <numFmt numFmtId="185" formatCode="0_);\(0\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#,##0.0_);\(#,##0.0\)"/>
    <numFmt numFmtId="195" formatCode="_ &quot;$&quot;\ * #,##0.0_ ;_ &quot;$&quot;\ * \-#,##0.0_ ;_ &quot;$&quot;\ * &quot;-&quot;??_ ;_ @_ "/>
    <numFmt numFmtId="196" formatCode="_ &quot;$&quot;\ * #,##0_ ;_ &quot;$&quot;\ * \-#,##0_ ;_ &quot;$&quot;\ * &quot;-&quot;??_ ;_ @_ "/>
    <numFmt numFmtId="197" formatCode="_ * #,##0.0_ ;_ * \-#,##0.0_ ;_ * &quot;-&quot;??_ ;_ @_ "/>
    <numFmt numFmtId="198" formatCode="_ * #,##0_ ;_ * \-#,##0_ ;_ * &quot;-&quot;??_ ;_ @_ "/>
    <numFmt numFmtId="199" formatCode="#,###.00\-\(####.00\)"/>
    <numFmt numFmtId="200" formatCode="\(#,##0.00\)"/>
    <numFmt numFmtId="201" formatCode="#,##0.00;\(#,###.00\)"/>
    <numFmt numFmtId="202" formatCode="#,##0.00,;\(#,###.00,\)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3" fontId="1" fillId="0" borderId="0" xfId="15" applyFont="1" applyAlignment="1">
      <alignment/>
    </xf>
    <xf numFmtId="43" fontId="1" fillId="0" borderId="1" xfId="15" applyFont="1" applyBorder="1" applyAlignment="1">
      <alignment/>
    </xf>
    <xf numFmtId="43" fontId="0" fillId="0" borderId="0" xfId="15" applyAlignment="1">
      <alignment/>
    </xf>
    <xf numFmtId="165" fontId="1" fillId="0" borderId="0" xfId="15" applyNumberFormat="1" applyFont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43" fontId="1" fillId="0" borderId="0" xfId="15" applyFont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1" fillId="0" borderId="0" xfId="15" applyNumberFormat="1" applyFont="1" applyFill="1" applyBorder="1" applyAlignment="1">
      <alignment/>
    </xf>
    <xf numFmtId="43" fontId="5" fillId="0" borderId="0" xfId="15" applyFont="1" applyAlignment="1">
      <alignment/>
    </xf>
    <xf numFmtId="165" fontId="1" fillId="0" borderId="0" xfId="15" applyNumberFormat="1" applyFont="1" applyAlignment="1">
      <alignment/>
    </xf>
    <xf numFmtId="165" fontId="1" fillId="0" borderId="0" xfId="15" applyNumberFormat="1" applyFont="1" applyFill="1" applyAlignment="1">
      <alignment/>
    </xf>
    <xf numFmtId="165" fontId="1" fillId="0" borderId="2" xfId="15" applyNumberFormat="1" applyFont="1" applyBorder="1" applyAlignment="1">
      <alignment/>
    </xf>
    <xf numFmtId="0" fontId="1" fillId="0" borderId="0" xfId="0" applyFont="1" applyAlignment="1">
      <alignment/>
    </xf>
    <xf numFmtId="165" fontId="4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>
      <alignment/>
    </xf>
    <xf numFmtId="0" fontId="1" fillId="0" borderId="0" xfId="0" applyFont="1" applyFill="1" applyAlignment="1">
      <alignment/>
    </xf>
    <xf numFmtId="43" fontId="1" fillId="0" borderId="0" xfId="15" applyFont="1" applyAlignment="1">
      <alignment/>
    </xf>
    <xf numFmtId="43" fontId="1" fillId="0" borderId="0" xfId="15" applyFont="1" applyFill="1" applyAlignment="1">
      <alignment/>
    </xf>
    <xf numFmtId="0" fontId="0" fillId="0" borderId="0" xfId="0" applyBorder="1" applyAlignment="1">
      <alignment/>
    </xf>
    <xf numFmtId="165" fontId="1" fillId="0" borderId="0" xfId="15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/>
    </xf>
    <xf numFmtId="43" fontId="6" fillId="0" borderId="0" xfId="15" applyFont="1" applyAlignment="1" quotePrefix="1">
      <alignment/>
    </xf>
    <xf numFmtId="43" fontId="6" fillId="0" borderId="0" xfId="15" applyFont="1" applyAlignment="1">
      <alignment/>
    </xf>
    <xf numFmtId="43" fontId="5" fillId="0" borderId="0" xfId="15" applyNumberFormat="1" applyFont="1" applyAlignment="1">
      <alignment/>
    </xf>
    <xf numFmtId="165" fontId="1" fillId="0" borderId="0" xfId="15" applyNumberFormat="1" applyFont="1" applyBorder="1" applyAlignment="1">
      <alignment horizontal="center"/>
    </xf>
    <xf numFmtId="165" fontId="1" fillId="0" borderId="0" xfId="15" applyNumberFormat="1" applyFont="1" applyBorder="1" applyAlignment="1" quotePrefix="1">
      <alignment horizontal="center"/>
    </xf>
    <xf numFmtId="14" fontId="5" fillId="0" borderId="0" xfId="0" applyNumberFormat="1" applyFont="1" applyAlignment="1">
      <alignment/>
    </xf>
    <xf numFmtId="14" fontId="6" fillId="0" borderId="0" xfId="0" applyNumberFormat="1" applyFont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Fill="1" applyAlignment="1" quotePrefix="1">
      <alignment horizontal="center"/>
    </xf>
    <xf numFmtId="165" fontId="1" fillId="0" borderId="0" xfId="0" applyNumberFormat="1" applyFont="1" applyAlignment="1">
      <alignment/>
    </xf>
    <xf numFmtId="165" fontId="1" fillId="0" borderId="0" xfId="15" applyNumberFormat="1" applyFont="1" applyFill="1" applyAlignment="1">
      <alignment/>
    </xf>
    <xf numFmtId="165" fontId="1" fillId="0" borderId="0" xfId="15" applyNumberFormat="1" applyFont="1" applyAlignment="1">
      <alignment horizontal="right"/>
    </xf>
    <xf numFmtId="165" fontId="1" fillId="0" borderId="2" xfId="15" applyNumberFormat="1" applyFont="1" applyFill="1" applyBorder="1" applyAlignment="1">
      <alignment/>
    </xf>
    <xf numFmtId="165" fontId="1" fillId="0" borderId="3" xfId="15" applyNumberFormat="1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165" fontId="1" fillId="0" borderId="4" xfId="15" applyNumberFormat="1" applyFont="1" applyFill="1" applyBorder="1" applyAlignment="1">
      <alignment/>
    </xf>
    <xf numFmtId="43" fontId="1" fillId="0" borderId="0" xfId="15" applyFont="1" applyFill="1" applyAlignment="1">
      <alignment horizontal="center"/>
    </xf>
    <xf numFmtId="43" fontId="1" fillId="0" borderId="2" xfId="15" applyFont="1" applyFill="1" applyBorder="1" applyAlignment="1">
      <alignment/>
    </xf>
    <xf numFmtId="43" fontId="1" fillId="0" borderId="1" xfId="15" applyFont="1" applyFill="1" applyBorder="1" applyAlignment="1">
      <alignment/>
    </xf>
    <xf numFmtId="43" fontId="5" fillId="0" borderId="0" xfId="15" applyNumberFormat="1" applyFont="1" applyAlignment="1">
      <alignment horizontal="right"/>
    </xf>
    <xf numFmtId="165" fontId="5" fillId="0" borderId="0" xfId="15" applyNumberFormat="1" applyFont="1" applyAlignment="1">
      <alignment horizontal="right"/>
    </xf>
    <xf numFmtId="43" fontId="1" fillId="0" borderId="1" xfId="15" applyFont="1" applyBorder="1" applyAlignment="1">
      <alignment horizontal="right"/>
    </xf>
    <xf numFmtId="43" fontId="1" fillId="0" borderId="0" xfId="15" applyFont="1" applyBorder="1" applyAlignment="1">
      <alignment horizontal="right"/>
    </xf>
    <xf numFmtId="165" fontId="1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9">
      <selection activeCell="F29" sqref="F29"/>
    </sheetView>
  </sheetViews>
  <sheetFormatPr defaultColWidth="9.140625" defaultRowHeight="12.75"/>
  <cols>
    <col min="1" max="1" width="3.140625" style="23" customWidth="1"/>
    <col min="2" max="2" width="18.7109375" style="23" customWidth="1"/>
    <col min="3" max="3" width="16.57421875" style="6" customWidth="1"/>
    <col min="4" max="4" width="17.28125" style="6" customWidth="1"/>
    <col min="5" max="5" width="1.8515625" style="6" customWidth="1"/>
    <col min="6" max="6" width="17.140625" style="6" customWidth="1"/>
    <col min="7" max="7" width="17.7109375" style="6" customWidth="1"/>
    <col min="8" max="16384" width="9.140625" style="6" customWidth="1"/>
  </cols>
  <sheetData>
    <row r="1" spans="1:7" ht="20.25">
      <c r="A1" s="71" t="s">
        <v>94</v>
      </c>
      <c r="B1" s="71"/>
      <c r="C1" s="71"/>
      <c r="D1" s="71"/>
      <c r="E1" s="71"/>
      <c r="F1" s="71"/>
      <c r="G1" s="71"/>
    </row>
    <row r="2" spans="1:7" ht="12.75">
      <c r="A2" s="41"/>
      <c r="B2" s="41"/>
      <c r="C2" s="41"/>
      <c r="D2" s="41"/>
      <c r="E2" s="41"/>
      <c r="F2" s="41"/>
      <c r="G2" s="41"/>
    </row>
    <row r="3" spans="1:7" s="43" customFormat="1" ht="15.75">
      <c r="A3" s="72" t="s">
        <v>101</v>
      </c>
      <c r="B3" s="72"/>
      <c r="C3" s="72"/>
      <c r="D3" s="72"/>
      <c r="E3" s="72"/>
      <c r="F3" s="72"/>
      <c r="G3" s="72"/>
    </row>
    <row r="4" spans="1:7" s="43" customFormat="1" ht="15.75">
      <c r="A4" s="72" t="s">
        <v>180</v>
      </c>
      <c r="B4" s="72"/>
      <c r="C4" s="72"/>
      <c r="D4" s="72"/>
      <c r="E4" s="72"/>
      <c r="F4" s="72"/>
      <c r="G4" s="72"/>
    </row>
    <row r="5" spans="1:7" s="43" customFormat="1" ht="15.75">
      <c r="A5" s="42"/>
      <c r="B5" s="42"/>
      <c r="C5" s="42"/>
      <c r="D5" s="42"/>
      <c r="E5" s="42"/>
      <c r="F5" s="42"/>
      <c r="G5" s="42"/>
    </row>
    <row r="6" spans="1:7" s="43" customFormat="1" ht="15.75">
      <c r="A6" s="42"/>
      <c r="B6" s="42"/>
      <c r="C6" s="42"/>
      <c r="D6" s="42"/>
      <c r="E6" s="42"/>
      <c r="F6" s="42"/>
      <c r="G6" s="42"/>
    </row>
    <row r="7" spans="3:7" s="23" customFormat="1" ht="12.75">
      <c r="C7" s="70" t="s">
        <v>108</v>
      </c>
      <c r="D7" s="70"/>
      <c r="E7" s="41"/>
      <c r="F7" s="70" t="s">
        <v>110</v>
      </c>
      <c r="G7" s="70"/>
    </row>
    <row r="8" spans="3:7" s="23" customFormat="1" ht="12.75">
      <c r="C8" s="41" t="s">
        <v>109</v>
      </c>
      <c r="D8" s="41" t="s">
        <v>120</v>
      </c>
      <c r="E8" s="41"/>
      <c r="F8" s="41" t="s">
        <v>109</v>
      </c>
      <c r="G8" s="41" t="s">
        <v>120</v>
      </c>
    </row>
    <row r="9" spans="3:7" s="23" customFormat="1" ht="12.75">
      <c r="C9" s="41" t="s">
        <v>6</v>
      </c>
      <c r="D9" s="41" t="s">
        <v>29</v>
      </c>
      <c r="E9" s="41"/>
      <c r="F9" s="41" t="s">
        <v>111</v>
      </c>
      <c r="G9" s="41" t="s">
        <v>29</v>
      </c>
    </row>
    <row r="10" spans="3:7" s="23" customFormat="1" ht="12.75">
      <c r="C10" s="41"/>
      <c r="D10" s="41" t="s">
        <v>6</v>
      </c>
      <c r="E10" s="41"/>
      <c r="F10" s="41"/>
      <c r="G10" s="41" t="s">
        <v>30</v>
      </c>
    </row>
    <row r="11" spans="3:7" s="23" customFormat="1" ht="12.75">
      <c r="C11" s="52" t="s">
        <v>181</v>
      </c>
      <c r="D11" s="52" t="s">
        <v>182</v>
      </c>
      <c r="E11" s="44"/>
      <c r="F11" s="52" t="str">
        <f>C11</f>
        <v>31/03/2005</v>
      </c>
      <c r="G11" s="52" t="str">
        <f>D11</f>
        <v>31/03/2004</v>
      </c>
    </row>
    <row r="12" spans="3:5" s="23" customFormat="1" ht="12.75">
      <c r="C12" s="41"/>
      <c r="D12" s="41"/>
      <c r="E12" s="41"/>
    </row>
    <row r="13" spans="3:7" s="23" customFormat="1" ht="12.75">
      <c r="C13" s="41" t="s">
        <v>7</v>
      </c>
      <c r="D13" s="41" t="s">
        <v>7</v>
      </c>
      <c r="E13" s="41"/>
      <c r="F13" s="41" t="s">
        <v>7</v>
      </c>
      <c r="G13" s="41" t="s">
        <v>7</v>
      </c>
    </row>
    <row r="14" spans="3:7" ht="12.75">
      <c r="C14" s="7"/>
      <c r="D14" s="7"/>
      <c r="E14" s="7"/>
      <c r="F14" s="7"/>
      <c r="G14" s="7"/>
    </row>
    <row r="15" spans="1:7" ht="12.75">
      <c r="A15" s="45" t="s">
        <v>102</v>
      </c>
      <c r="B15" s="23" t="s">
        <v>31</v>
      </c>
      <c r="C15" s="24">
        <v>51523</v>
      </c>
      <c r="D15" s="24">
        <v>20073</v>
      </c>
      <c r="E15" s="24"/>
      <c r="F15" s="24">
        <v>133978</v>
      </c>
      <c r="G15" s="24">
        <v>99201</v>
      </c>
    </row>
    <row r="16" spans="3:7" ht="12.75">
      <c r="C16" s="24"/>
      <c r="D16" s="24"/>
      <c r="E16" s="24"/>
      <c r="F16" s="24"/>
      <c r="G16" s="24"/>
    </row>
    <row r="17" spans="1:7" ht="12.75">
      <c r="A17" s="45" t="s">
        <v>103</v>
      </c>
      <c r="B17" s="23" t="s">
        <v>138</v>
      </c>
      <c r="C17" s="24">
        <v>18832</v>
      </c>
      <c r="D17" s="24">
        <v>5665</v>
      </c>
      <c r="E17" s="24"/>
      <c r="F17" s="24">
        <v>45321</v>
      </c>
      <c r="G17" s="24">
        <v>30533</v>
      </c>
    </row>
    <row r="18" spans="3:7" ht="12.75">
      <c r="C18" s="24"/>
      <c r="D18" s="24"/>
      <c r="E18" s="24"/>
      <c r="F18" s="24"/>
      <c r="G18" s="24"/>
    </row>
    <row r="19" spans="1:7" ht="12.75">
      <c r="A19" s="45" t="s">
        <v>104</v>
      </c>
      <c r="B19" s="23" t="s">
        <v>139</v>
      </c>
      <c r="C19" s="24">
        <v>12577</v>
      </c>
      <c r="D19" s="24">
        <v>4344</v>
      </c>
      <c r="E19" s="24"/>
      <c r="F19" s="24">
        <v>31183</v>
      </c>
      <c r="G19" s="24">
        <v>22727</v>
      </c>
    </row>
    <row r="20" spans="1:7" ht="12.75">
      <c r="A20" s="45"/>
      <c r="B20" s="23" t="s">
        <v>112</v>
      </c>
      <c r="C20" s="24"/>
      <c r="D20" s="24"/>
      <c r="E20" s="24"/>
      <c r="F20" s="24"/>
      <c r="G20" s="24"/>
    </row>
    <row r="21" spans="3:7" ht="12.75">
      <c r="C21" s="24"/>
      <c r="D21" s="24"/>
      <c r="E21" s="24"/>
      <c r="F21" s="24"/>
      <c r="G21" s="24"/>
    </row>
    <row r="22" spans="1:7" ht="12.75">
      <c r="A22" s="45" t="s">
        <v>105</v>
      </c>
      <c r="B22" s="23" t="s">
        <v>140</v>
      </c>
      <c r="C22" s="24">
        <v>12577</v>
      </c>
      <c r="D22" s="24">
        <v>4344</v>
      </c>
      <c r="E22" s="24"/>
      <c r="F22" s="24">
        <v>31183</v>
      </c>
      <c r="G22" s="24">
        <v>22727</v>
      </c>
    </row>
    <row r="23" spans="2:7" ht="12.75">
      <c r="B23" s="23" t="s">
        <v>113</v>
      </c>
      <c r="C23" s="24"/>
      <c r="D23" s="24"/>
      <c r="E23" s="24"/>
      <c r="F23" s="24"/>
      <c r="G23" s="24"/>
    </row>
    <row r="24" spans="3:7" ht="12.75">
      <c r="C24" s="24"/>
      <c r="D24" s="24"/>
      <c r="E24" s="24"/>
      <c r="F24" s="24"/>
      <c r="G24" s="24"/>
    </row>
    <row r="25" spans="1:7" s="26" customFormat="1" ht="12.75">
      <c r="A25" s="46" t="s">
        <v>106</v>
      </c>
      <c r="B25" s="47" t="s">
        <v>141</v>
      </c>
      <c r="C25" s="48">
        <v>9.32</v>
      </c>
      <c r="D25" s="48">
        <v>3.22</v>
      </c>
      <c r="E25" s="48"/>
      <c r="F25" s="26">
        <v>23.1</v>
      </c>
      <c r="G25" s="26">
        <v>19.24</v>
      </c>
    </row>
    <row r="26" spans="2:7" ht="12.75">
      <c r="B26" s="23" t="s">
        <v>114</v>
      </c>
      <c r="C26" s="48"/>
      <c r="D26" s="48"/>
      <c r="E26" s="48"/>
      <c r="F26" s="48"/>
      <c r="G26" s="48"/>
    </row>
    <row r="27" spans="3:7" ht="12.75">
      <c r="C27" s="48"/>
      <c r="D27" s="48"/>
      <c r="E27" s="48"/>
      <c r="F27" s="48"/>
      <c r="G27" s="48"/>
    </row>
    <row r="28" spans="1:7" ht="12.75">
      <c r="A28" s="45" t="s">
        <v>107</v>
      </c>
      <c r="B28" s="23" t="s">
        <v>115</v>
      </c>
      <c r="C28" s="65" t="s">
        <v>130</v>
      </c>
      <c r="D28" s="65" t="s">
        <v>130</v>
      </c>
      <c r="E28" s="65"/>
      <c r="F28" s="66" t="str">
        <f>C28</f>
        <v>N/A</v>
      </c>
      <c r="G28" s="66" t="str">
        <f>D28</f>
        <v>N/A</v>
      </c>
    </row>
    <row r="29" spans="2:7" ht="12.75">
      <c r="B29" s="23" t="s">
        <v>116</v>
      </c>
      <c r="C29" s="24"/>
      <c r="D29" s="24"/>
      <c r="E29" s="24"/>
      <c r="F29" s="24"/>
      <c r="G29" s="24"/>
    </row>
    <row r="32" spans="6:7" ht="12.75">
      <c r="F32" s="41" t="s">
        <v>3</v>
      </c>
      <c r="G32" s="41" t="s">
        <v>126</v>
      </c>
    </row>
    <row r="33" spans="6:7" ht="12.75">
      <c r="F33" s="41" t="s">
        <v>4</v>
      </c>
      <c r="G33" s="41" t="s">
        <v>8</v>
      </c>
    </row>
    <row r="34" spans="6:7" ht="12.75">
      <c r="F34" s="41" t="s">
        <v>25</v>
      </c>
      <c r="G34" s="41" t="s">
        <v>9</v>
      </c>
    </row>
    <row r="35" spans="6:7" ht="12.75">
      <c r="F35" s="41" t="s">
        <v>6</v>
      </c>
      <c r="G35" s="41" t="s">
        <v>10</v>
      </c>
    </row>
    <row r="36" spans="6:7" ht="12.75">
      <c r="F36" s="52" t="str">
        <f>F11</f>
        <v>31/03/2005</v>
      </c>
      <c r="G36" s="52" t="s">
        <v>128</v>
      </c>
    </row>
    <row r="37" spans="6:7" ht="12.75">
      <c r="F37" s="51" t="s">
        <v>127</v>
      </c>
      <c r="G37" s="51"/>
    </row>
    <row r="38" spans="1:7" ht="12.75">
      <c r="A38" s="45" t="s">
        <v>117</v>
      </c>
      <c r="B38" s="23" t="s">
        <v>118</v>
      </c>
      <c r="C38" s="26" t="s">
        <v>127</v>
      </c>
      <c r="D38" s="26" t="s">
        <v>127</v>
      </c>
      <c r="E38" s="26"/>
      <c r="F38" s="26">
        <v>3.04</v>
      </c>
      <c r="G38" s="26">
        <v>2.82</v>
      </c>
    </row>
    <row r="39" ht="12.75">
      <c r="B39" s="23" t="s">
        <v>119</v>
      </c>
    </row>
  </sheetData>
  <mergeCells count="5">
    <mergeCell ref="F7:G7"/>
    <mergeCell ref="C7:D7"/>
    <mergeCell ref="A1:G1"/>
    <mergeCell ref="A3:G3"/>
    <mergeCell ref="A4:G4"/>
  </mergeCells>
  <printOptions horizontalCentered="1"/>
  <pageMargins left="0.5" right="0.5" top="1" bottom="1" header="0.5" footer="0.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55">
      <selection activeCell="A59" sqref="A59"/>
    </sheetView>
  </sheetViews>
  <sheetFormatPr defaultColWidth="9.140625" defaultRowHeight="12.75"/>
  <cols>
    <col min="1" max="1" width="6.421875" style="33" customWidth="1"/>
    <col min="2" max="2" width="40.8515625" style="33" customWidth="1"/>
    <col min="3" max="3" width="12.8515625" style="27" customWidth="1"/>
    <col min="4" max="4" width="4.00390625" style="32" customWidth="1"/>
    <col min="5" max="5" width="12.8515625" style="27" customWidth="1"/>
    <col min="6" max="16384" width="9.140625" style="30" customWidth="1"/>
  </cols>
  <sheetData>
    <row r="1" spans="1:5" ht="12">
      <c r="A1" s="73" t="s">
        <v>94</v>
      </c>
      <c r="B1" s="73"/>
      <c r="C1" s="73"/>
      <c r="D1" s="73"/>
      <c r="E1" s="73"/>
    </row>
    <row r="2" spans="1:5" ht="12">
      <c r="A2" s="73" t="s">
        <v>77</v>
      </c>
      <c r="B2" s="73"/>
      <c r="C2" s="73"/>
      <c r="D2" s="73"/>
      <c r="E2" s="73"/>
    </row>
    <row r="3" spans="1:5" ht="12">
      <c r="A3" s="73" t="s">
        <v>0</v>
      </c>
      <c r="B3" s="73"/>
      <c r="C3" s="73"/>
      <c r="D3" s="73"/>
      <c r="E3" s="73"/>
    </row>
    <row r="4" spans="1:5" ht="12">
      <c r="A4" s="73" t="s">
        <v>188</v>
      </c>
      <c r="B4" s="73"/>
      <c r="C4" s="73"/>
      <c r="D4" s="73"/>
      <c r="E4" s="73"/>
    </row>
    <row r="5" spans="1:5" ht="12">
      <c r="A5" s="73" t="s">
        <v>127</v>
      </c>
      <c r="B5" s="73"/>
      <c r="C5" s="73"/>
      <c r="D5" s="73"/>
      <c r="E5" s="73"/>
    </row>
    <row r="6" spans="1:4" ht="12">
      <c r="A6" s="22"/>
      <c r="B6" s="22"/>
      <c r="C6" s="12"/>
      <c r="D6" s="17"/>
    </row>
    <row r="7" spans="1:5" ht="12">
      <c r="A7" s="22"/>
      <c r="B7" s="22"/>
      <c r="C7" s="16" t="s">
        <v>1</v>
      </c>
      <c r="D7" s="49"/>
      <c r="E7" s="16" t="s">
        <v>2</v>
      </c>
    </row>
    <row r="8" spans="1:5" ht="12">
      <c r="A8" s="22"/>
      <c r="B8" s="22"/>
      <c r="C8" s="16" t="s">
        <v>3</v>
      </c>
      <c r="D8" s="49"/>
      <c r="E8" s="16" t="s">
        <v>3</v>
      </c>
    </row>
    <row r="9" spans="1:5" ht="12">
      <c r="A9" s="22"/>
      <c r="B9" s="22"/>
      <c r="C9" s="16" t="s">
        <v>4</v>
      </c>
      <c r="D9" s="49"/>
      <c r="E9" s="16" t="s">
        <v>8</v>
      </c>
    </row>
    <row r="10" spans="1:5" ht="12">
      <c r="A10" s="22"/>
      <c r="B10" s="22"/>
      <c r="C10" s="16" t="s">
        <v>5</v>
      </c>
      <c r="D10" s="49"/>
      <c r="E10" s="16" t="s">
        <v>9</v>
      </c>
    </row>
    <row r="11" spans="1:5" ht="12">
      <c r="A11" s="22"/>
      <c r="B11" s="22"/>
      <c r="C11" s="16" t="s">
        <v>6</v>
      </c>
      <c r="D11" s="49"/>
      <c r="E11" s="16" t="s">
        <v>10</v>
      </c>
    </row>
    <row r="12" spans="1:5" ht="12">
      <c r="A12" s="22"/>
      <c r="B12" s="22"/>
      <c r="C12" s="20" t="s">
        <v>181</v>
      </c>
      <c r="D12" s="50"/>
      <c r="E12" s="20" t="s">
        <v>128</v>
      </c>
    </row>
    <row r="13" spans="1:5" ht="12">
      <c r="A13" s="22"/>
      <c r="B13" s="22"/>
      <c r="C13" s="16" t="s">
        <v>7</v>
      </c>
      <c r="D13" s="49"/>
      <c r="E13" s="16" t="s">
        <v>7</v>
      </c>
    </row>
    <row r="14" spans="1:5" ht="12">
      <c r="A14" s="22"/>
      <c r="B14" s="22"/>
      <c r="C14" s="31"/>
      <c r="D14" s="31"/>
      <c r="E14" s="31"/>
    </row>
    <row r="15" spans="1:5" ht="12">
      <c r="A15" s="22"/>
      <c r="B15" s="22"/>
      <c r="C15" s="31"/>
      <c r="D15" s="31"/>
      <c r="E15" s="31"/>
    </row>
    <row r="16" spans="1:5" ht="12">
      <c r="A16" s="22" t="s">
        <v>155</v>
      </c>
      <c r="B16" s="22"/>
      <c r="C16" s="49">
        <v>2593</v>
      </c>
      <c r="D16" s="49"/>
      <c r="E16" s="49">
        <v>0</v>
      </c>
    </row>
    <row r="17" spans="1:5" ht="12">
      <c r="A17" s="22" t="s">
        <v>11</v>
      </c>
      <c r="B17" s="22"/>
      <c r="C17" s="17">
        <v>2810</v>
      </c>
      <c r="D17" s="17"/>
      <c r="E17" s="27">
        <v>2748</v>
      </c>
    </row>
    <row r="18" spans="1:5" ht="12">
      <c r="A18" s="22" t="s">
        <v>156</v>
      </c>
      <c r="B18" s="22"/>
      <c r="C18" s="17">
        <v>68309</v>
      </c>
      <c r="D18" s="17"/>
      <c r="E18" s="27">
        <v>53136</v>
      </c>
    </row>
    <row r="19" spans="1:5" ht="12">
      <c r="A19" s="22" t="s">
        <v>169</v>
      </c>
      <c r="B19" s="22"/>
      <c r="C19" s="17">
        <v>171082</v>
      </c>
      <c r="D19" s="17"/>
      <c r="E19" s="27">
        <v>184997</v>
      </c>
    </row>
    <row r="20" spans="1:5" ht="12" hidden="1">
      <c r="A20" s="22" t="s">
        <v>91</v>
      </c>
      <c r="B20" s="22"/>
      <c r="C20" s="17"/>
      <c r="D20" s="17"/>
      <c r="E20" s="27">
        <v>0</v>
      </c>
    </row>
    <row r="21" spans="1:5" ht="12">
      <c r="A21" s="22" t="s">
        <v>95</v>
      </c>
      <c r="B21" s="22"/>
      <c r="C21" s="17">
        <v>53975</v>
      </c>
      <c r="D21" s="17"/>
      <c r="E21" s="27">
        <v>19154</v>
      </c>
    </row>
    <row r="22" spans="1:5" ht="12">
      <c r="A22" s="22" t="s">
        <v>93</v>
      </c>
      <c r="B22" s="22"/>
      <c r="C22" s="17">
        <v>25</v>
      </c>
      <c r="D22" s="17"/>
      <c r="E22" s="27">
        <v>25</v>
      </c>
    </row>
    <row r="23" spans="1:4" ht="12" hidden="1">
      <c r="A23" s="22" t="s">
        <v>170</v>
      </c>
      <c r="B23" s="22"/>
      <c r="C23" s="17"/>
      <c r="D23" s="17"/>
    </row>
    <row r="24" spans="1:4" ht="12">
      <c r="A24" s="22" t="s">
        <v>12</v>
      </c>
      <c r="B24" s="22"/>
      <c r="C24" s="17"/>
      <c r="D24" s="17"/>
    </row>
    <row r="25" spans="1:5" ht="12">
      <c r="A25" s="22"/>
      <c r="B25" s="22" t="s">
        <v>171</v>
      </c>
      <c r="C25" s="17">
        <v>106358</v>
      </c>
      <c r="D25" s="17"/>
      <c r="E25" s="27">
        <v>65004</v>
      </c>
    </row>
    <row r="26" spans="1:5" ht="12">
      <c r="A26" s="22"/>
      <c r="B26" s="22" t="s">
        <v>13</v>
      </c>
      <c r="C26" s="17">
        <v>1569</v>
      </c>
      <c r="D26" s="17"/>
      <c r="E26" s="27">
        <v>1523</v>
      </c>
    </row>
    <row r="27" spans="1:5" ht="12">
      <c r="A27" s="22"/>
      <c r="B27" s="22" t="s">
        <v>157</v>
      </c>
      <c r="C27" s="17">
        <v>38485</v>
      </c>
      <c r="D27" s="17"/>
      <c r="E27" s="27">
        <v>81402</v>
      </c>
    </row>
    <row r="28" spans="1:5" ht="12">
      <c r="A28" s="22"/>
      <c r="B28" s="22" t="s">
        <v>158</v>
      </c>
      <c r="C28" s="17">
        <v>12063</v>
      </c>
      <c r="D28" s="17"/>
      <c r="E28" s="27">
        <v>7479</v>
      </c>
    </row>
    <row r="29" spans="1:5" s="33" customFormat="1" ht="12" hidden="1">
      <c r="A29" s="22"/>
      <c r="B29" s="22" t="s">
        <v>92</v>
      </c>
      <c r="C29" s="25"/>
      <c r="D29" s="25"/>
      <c r="E29" s="28">
        <v>0.04800000000250293</v>
      </c>
    </row>
    <row r="30" spans="1:5" s="33" customFormat="1" ht="12">
      <c r="A30" s="22"/>
      <c r="B30" s="22" t="s">
        <v>172</v>
      </c>
      <c r="C30" s="25">
        <v>38721</v>
      </c>
      <c r="D30" s="25"/>
      <c r="E30" s="28">
        <v>69380</v>
      </c>
    </row>
    <row r="31" spans="1:7" ht="12">
      <c r="A31" s="22"/>
      <c r="B31" s="22" t="s">
        <v>14</v>
      </c>
      <c r="C31" s="13">
        <v>41874</v>
      </c>
      <c r="D31" s="17"/>
      <c r="E31" s="29">
        <v>39551</v>
      </c>
      <c r="G31" s="55"/>
    </row>
    <row r="32" spans="1:5" ht="12">
      <c r="A32" s="22"/>
      <c r="B32" s="22"/>
      <c r="C32" s="14">
        <f>SUM(C25:C31)</f>
        <v>239070</v>
      </c>
      <c r="D32" s="17"/>
      <c r="E32" s="14">
        <f>SUM(E25:E31)</f>
        <v>264339.048</v>
      </c>
    </row>
    <row r="33" spans="1:4" ht="12">
      <c r="A33" s="22"/>
      <c r="B33" s="22"/>
      <c r="C33" s="17"/>
      <c r="D33" s="17"/>
    </row>
    <row r="34" spans="1:4" ht="12">
      <c r="A34" s="22" t="s">
        <v>15</v>
      </c>
      <c r="B34" s="22"/>
      <c r="C34" s="17"/>
      <c r="D34" s="17"/>
    </row>
    <row r="35" spans="1:5" ht="12">
      <c r="A35" s="22"/>
      <c r="B35" s="22" t="s">
        <v>173</v>
      </c>
      <c r="C35" s="17">
        <v>18912</v>
      </c>
      <c r="D35" s="17"/>
      <c r="E35" s="27">
        <v>23458</v>
      </c>
    </row>
    <row r="36" spans="1:5" ht="12">
      <c r="A36" s="22"/>
      <c r="B36" s="22" t="s">
        <v>174</v>
      </c>
      <c r="C36" s="17">
        <v>10892</v>
      </c>
      <c r="D36" s="17"/>
      <c r="E36" s="27">
        <v>8995</v>
      </c>
    </row>
    <row r="37" spans="1:5" ht="12">
      <c r="A37" s="22"/>
      <c r="B37" s="22" t="s">
        <v>175</v>
      </c>
      <c r="C37" s="17">
        <v>83242</v>
      </c>
      <c r="D37" s="17"/>
      <c r="E37" s="27">
        <v>86423</v>
      </c>
    </row>
    <row r="38" spans="1:5" s="33" customFormat="1" ht="12" hidden="1">
      <c r="A38" s="22"/>
      <c r="B38" s="22" t="s">
        <v>88</v>
      </c>
      <c r="C38" s="25"/>
      <c r="D38" s="25"/>
      <c r="E38" s="28">
        <v>0</v>
      </c>
    </row>
    <row r="39" spans="1:5" ht="12">
      <c r="A39" s="22"/>
      <c r="B39" s="22" t="s">
        <v>176</v>
      </c>
      <c r="C39" s="17">
        <v>0</v>
      </c>
      <c r="D39" s="17"/>
      <c r="E39" s="27">
        <v>664</v>
      </c>
    </row>
    <row r="40" spans="1:5" ht="12">
      <c r="A40" s="22"/>
      <c r="B40" s="22" t="s">
        <v>90</v>
      </c>
      <c r="C40" s="17">
        <v>6722</v>
      </c>
      <c r="D40" s="17"/>
      <c r="E40" s="27">
        <v>19347</v>
      </c>
    </row>
    <row r="41" spans="1:5" ht="12" hidden="1">
      <c r="A41" s="22"/>
      <c r="B41" s="22" t="s">
        <v>89</v>
      </c>
      <c r="C41" s="17"/>
      <c r="D41" s="17"/>
      <c r="E41" s="27">
        <v>0</v>
      </c>
    </row>
    <row r="42" spans="1:5" ht="12">
      <c r="A42" s="22"/>
      <c r="B42" s="22" t="s">
        <v>159</v>
      </c>
      <c r="C42" s="13">
        <v>4670</v>
      </c>
      <c r="D42" s="17"/>
      <c r="E42" s="27">
        <v>4555</v>
      </c>
    </row>
    <row r="43" spans="1:5" ht="12">
      <c r="A43" s="22"/>
      <c r="B43" s="22"/>
      <c r="C43" s="14">
        <f>SUM(C35:C42)</f>
        <v>124438</v>
      </c>
      <c r="D43" s="17"/>
      <c r="E43" s="14">
        <f>SUM(E35:E42)</f>
        <v>143442</v>
      </c>
    </row>
    <row r="44" spans="1:5" ht="12">
      <c r="A44" s="22" t="s">
        <v>78</v>
      </c>
      <c r="B44" s="22"/>
      <c r="C44" s="13">
        <f>+C32-C43</f>
        <v>114632</v>
      </c>
      <c r="D44" s="17"/>
      <c r="E44" s="13">
        <f>+E32-E43</f>
        <v>120897.04800000001</v>
      </c>
    </row>
    <row r="45" spans="1:5" ht="12.75" thickBot="1">
      <c r="A45" s="22"/>
      <c r="B45" s="22"/>
      <c r="C45" s="15">
        <f>SUM(C16:C22)+C44</f>
        <v>413426</v>
      </c>
      <c r="D45" s="17"/>
      <c r="E45" s="15">
        <f>SUM(E16:E22)+E44</f>
        <v>380957.048</v>
      </c>
    </row>
    <row r="46" spans="1:4" ht="12.75" thickTop="1">
      <c r="A46" s="22"/>
      <c r="B46" s="22"/>
      <c r="C46" s="17"/>
      <c r="D46" s="17"/>
    </row>
    <row r="47" spans="1:4" ht="12">
      <c r="A47" s="22" t="s">
        <v>22</v>
      </c>
      <c r="B47" s="22"/>
      <c r="C47" s="17"/>
      <c r="D47" s="17"/>
    </row>
    <row r="48" spans="1:5" ht="12">
      <c r="A48" s="22" t="s">
        <v>16</v>
      </c>
      <c r="B48" s="22"/>
      <c r="C48" s="17">
        <v>135000</v>
      </c>
      <c r="D48" s="17"/>
      <c r="E48" s="27">
        <v>135000</v>
      </c>
    </row>
    <row r="49" spans="1:4" ht="12">
      <c r="A49" s="22" t="s">
        <v>17</v>
      </c>
      <c r="B49" s="22"/>
      <c r="C49" s="17"/>
      <c r="D49" s="17"/>
    </row>
    <row r="50" spans="1:5" ht="12">
      <c r="A50" s="22"/>
      <c r="B50" s="22" t="s">
        <v>18</v>
      </c>
      <c r="C50" s="17">
        <v>17590</v>
      </c>
      <c r="D50" s="17"/>
      <c r="E50" s="27">
        <v>17590</v>
      </c>
    </row>
    <row r="51" spans="1:5" ht="12">
      <c r="A51" s="22"/>
      <c r="B51" s="22" t="s">
        <v>121</v>
      </c>
      <c r="C51" s="17">
        <v>156052</v>
      </c>
      <c r="D51" s="17"/>
      <c r="E51" s="27">
        <v>156052</v>
      </c>
    </row>
    <row r="52" spans="1:5" ht="12" hidden="1">
      <c r="A52" s="22"/>
      <c r="B52" s="22" t="s">
        <v>19</v>
      </c>
      <c r="C52" s="17">
        <v>0</v>
      </c>
      <c r="D52" s="17"/>
      <c r="E52" s="27">
        <v>0</v>
      </c>
    </row>
    <row r="53" spans="1:5" ht="12">
      <c r="A53" s="22"/>
      <c r="B53" s="22" t="s">
        <v>73</v>
      </c>
      <c r="C53" s="13">
        <f>102433-1135</f>
        <v>101298</v>
      </c>
      <c r="D53" s="17"/>
      <c r="E53" s="29">
        <f>73194-1135</f>
        <v>72059</v>
      </c>
    </row>
    <row r="54" spans="1:5" ht="12">
      <c r="A54" s="22" t="s">
        <v>20</v>
      </c>
      <c r="B54" s="22"/>
      <c r="C54" s="17">
        <f>SUM(C48:C53)</f>
        <v>409940</v>
      </c>
      <c r="D54" s="17"/>
      <c r="E54" s="17">
        <f>SUM(E48:E53)</f>
        <v>380701</v>
      </c>
    </row>
    <row r="55" spans="1:7" ht="12">
      <c r="A55" s="22" t="s">
        <v>177</v>
      </c>
      <c r="B55" s="22"/>
      <c r="C55" s="17">
        <v>3230</v>
      </c>
      <c r="D55" s="17"/>
      <c r="E55" s="27">
        <v>0</v>
      </c>
      <c r="G55" s="55"/>
    </row>
    <row r="56" spans="1:5" ht="12">
      <c r="A56" s="22" t="s">
        <v>96</v>
      </c>
      <c r="B56" s="22"/>
      <c r="C56" s="17">
        <v>256</v>
      </c>
      <c r="D56" s="17"/>
      <c r="E56" s="27">
        <v>256</v>
      </c>
    </row>
    <row r="57" spans="1:5" ht="12.75" thickBot="1">
      <c r="A57" s="22"/>
      <c r="B57" s="22"/>
      <c r="C57" s="15">
        <f>+SUM(C54:C56)</f>
        <v>413426</v>
      </c>
      <c r="D57" s="17"/>
      <c r="E57" s="15">
        <f>+SUM(E54:E56)</f>
        <v>380957</v>
      </c>
    </row>
    <row r="58" spans="1:5" ht="12.75" thickTop="1">
      <c r="A58" s="22"/>
      <c r="B58" s="22"/>
      <c r="C58" s="17"/>
      <c r="D58" s="17"/>
      <c r="E58" s="12"/>
    </row>
    <row r="59" spans="1:5" s="34" customFormat="1" ht="12.75" thickBot="1">
      <c r="A59" s="35" t="s">
        <v>21</v>
      </c>
      <c r="B59" s="35"/>
      <c r="C59" s="10">
        <f>+C54/135000</f>
        <v>3.0365925925925925</v>
      </c>
      <c r="D59" s="21"/>
      <c r="E59" s="10">
        <f>+E54/135000</f>
        <v>2.8200074074074073</v>
      </c>
    </row>
    <row r="60" spans="1:4" ht="12.75" thickTop="1">
      <c r="A60" s="22"/>
      <c r="B60" s="22"/>
      <c r="C60" s="17"/>
      <c r="D60" s="17"/>
    </row>
    <row r="61" spans="1:4" ht="12">
      <c r="A61" s="22"/>
      <c r="B61" s="22"/>
      <c r="C61" s="17"/>
      <c r="D61" s="17"/>
    </row>
    <row r="62" spans="1:4" ht="12">
      <c r="A62" s="22" t="s">
        <v>125</v>
      </c>
      <c r="B62" s="22"/>
      <c r="C62" s="17"/>
      <c r="D62" s="17"/>
    </row>
    <row r="63" spans="1:4" ht="12">
      <c r="A63" s="22" t="s">
        <v>133</v>
      </c>
      <c r="B63" s="22"/>
      <c r="C63" s="17"/>
      <c r="D63" s="17"/>
    </row>
    <row r="64" ht="12">
      <c r="C64" s="32"/>
    </row>
    <row r="65" spans="1:5" s="1" customFormat="1" ht="12" hidden="1">
      <c r="A65" s="22"/>
      <c r="B65" s="22" t="s">
        <v>87</v>
      </c>
      <c r="C65" s="17">
        <f>+C45-C57</f>
        <v>0</v>
      </c>
      <c r="D65" s="17"/>
      <c r="E65" s="12">
        <f>+E45-E57</f>
        <v>0.04800000000977889</v>
      </c>
    </row>
    <row r="66" ht="12">
      <c r="C66" s="32"/>
    </row>
    <row r="67" ht="12">
      <c r="C67" s="32"/>
    </row>
  </sheetData>
  <mergeCells count="5">
    <mergeCell ref="A5:E5"/>
    <mergeCell ref="A1:E1"/>
    <mergeCell ref="A2:E2"/>
    <mergeCell ref="A3:E3"/>
    <mergeCell ref="A4:E4"/>
  </mergeCells>
  <printOptions horizontalCentered="1"/>
  <pageMargins left="0.5" right="1" top="0.75" bottom="0.2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7">
      <pane xSplit="1" ySplit="9" topLeftCell="B32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45" sqref="A45"/>
    </sheetView>
  </sheetViews>
  <sheetFormatPr defaultColWidth="9.140625" defaultRowHeight="12.75"/>
  <cols>
    <col min="1" max="1" width="43.00390625" style="0" customWidth="1"/>
    <col min="2" max="2" width="18.57421875" style="0" customWidth="1"/>
    <col min="3" max="3" width="2.140625" style="36" customWidth="1"/>
    <col min="4" max="4" width="16.57421875" style="0" customWidth="1"/>
    <col min="5" max="5" width="2.28125" style="36" customWidth="1"/>
    <col min="6" max="6" width="19.421875" style="0" customWidth="1"/>
    <col min="7" max="7" width="2.00390625" style="36" customWidth="1"/>
    <col min="8" max="8" width="20.57421875" style="0" customWidth="1"/>
  </cols>
  <sheetData>
    <row r="1" spans="1:8" ht="12.75">
      <c r="A1" s="74" t="s">
        <v>94</v>
      </c>
      <c r="B1" s="74"/>
      <c r="C1" s="74"/>
      <c r="D1" s="74"/>
      <c r="E1" s="74"/>
      <c r="F1" s="74"/>
      <c r="G1" s="74"/>
      <c r="H1" s="74"/>
    </row>
    <row r="2" spans="1:8" ht="12.75">
      <c r="A2" s="74" t="s">
        <v>77</v>
      </c>
      <c r="B2" s="74"/>
      <c r="C2" s="74"/>
      <c r="D2" s="74"/>
      <c r="E2" s="74"/>
      <c r="F2" s="74"/>
      <c r="G2" s="74"/>
      <c r="H2" s="74"/>
    </row>
    <row r="3" spans="1:8" ht="12.75">
      <c r="A3" s="74" t="s">
        <v>0</v>
      </c>
      <c r="B3" s="74"/>
      <c r="C3" s="74"/>
      <c r="D3" s="74"/>
      <c r="E3" s="74"/>
      <c r="F3" s="74"/>
      <c r="G3" s="74"/>
      <c r="H3" s="74"/>
    </row>
    <row r="4" spans="1:8" ht="12.75">
      <c r="A4" s="74" t="s">
        <v>23</v>
      </c>
      <c r="B4" s="74"/>
      <c r="C4" s="74"/>
      <c r="D4" s="74"/>
      <c r="E4" s="74"/>
      <c r="F4" s="74"/>
      <c r="G4" s="74"/>
      <c r="H4" s="74"/>
    </row>
    <row r="5" spans="1:8" ht="12.75">
      <c r="A5" s="74" t="s">
        <v>183</v>
      </c>
      <c r="B5" s="74"/>
      <c r="C5" s="74"/>
      <c r="D5" s="74"/>
      <c r="E5" s="74"/>
      <c r="F5" s="74"/>
      <c r="G5" s="74"/>
      <c r="H5" s="74"/>
    </row>
    <row r="6" spans="1:8" ht="12.75">
      <c r="A6" s="75" t="s">
        <v>131</v>
      </c>
      <c r="B6" s="75"/>
      <c r="C6" s="75"/>
      <c r="D6" s="75"/>
      <c r="E6" s="75"/>
      <c r="F6" s="75"/>
      <c r="G6" s="75"/>
      <c r="H6" s="75"/>
    </row>
    <row r="7" spans="1:8" ht="12.75">
      <c r="A7" s="1"/>
      <c r="B7" s="5"/>
      <c r="C7" s="5"/>
      <c r="D7" s="5"/>
      <c r="E7" s="5"/>
      <c r="F7" s="5"/>
      <c r="G7" s="5"/>
      <c r="H7" s="1"/>
    </row>
    <row r="8" spans="1:8" ht="12.75">
      <c r="A8" s="1"/>
      <c r="B8" s="2" t="s">
        <v>184</v>
      </c>
      <c r="C8" s="18"/>
      <c r="D8" s="2" t="s">
        <v>184</v>
      </c>
      <c r="E8" s="18"/>
      <c r="F8" s="2" t="s">
        <v>24</v>
      </c>
      <c r="G8" s="18"/>
      <c r="H8" s="2" t="s">
        <v>24</v>
      </c>
    </row>
    <row r="9" spans="1:8" ht="12.75">
      <c r="A9" s="1"/>
      <c r="B9" s="2" t="s">
        <v>25</v>
      </c>
      <c r="C9" s="18"/>
      <c r="D9" s="2" t="s">
        <v>100</v>
      </c>
      <c r="E9" s="18"/>
      <c r="F9" s="2" t="s">
        <v>25</v>
      </c>
      <c r="G9" s="18"/>
      <c r="H9" s="2" t="s">
        <v>100</v>
      </c>
    </row>
    <row r="10" spans="1:8" ht="12.75">
      <c r="A10" s="1"/>
      <c r="B10" s="2" t="s">
        <v>26</v>
      </c>
      <c r="C10" s="18"/>
      <c r="D10" s="2" t="s">
        <v>26</v>
      </c>
      <c r="E10" s="18"/>
      <c r="F10" s="2" t="s">
        <v>26</v>
      </c>
      <c r="G10" s="18"/>
      <c r="H10" s="2" t="s">
        <v>26</v>
      </c>
    </row>
    <row r="11" spans="1:8" ht="12.75">
      <c r="A11" s="1"/>
      <c r="B11" s="2" t="s">
        <v>6</v>
      </c>
      <c r="C11" s="18"/>
      <c r="D11" s="2" t="s">
        <v>29</v>
      </c>
      <c r="E11" s="18"/>
      <c r="F11" s="2" t="s">
        <v>27</v>
      </c>
      <c r="G11" s="18"/>
      <c r="H11" s="2" t="s">
        <v>29</v>
      </c>
    </row>
    <row r="12" spans="1:8" ht="12.75">
      <c r="A12" s="1"/>
      <c r="B12" s="1"/>
      <c r="C12" s="5"/>
      <c r="D12" s="2" t="s">
        <v>6</v>
      </c>
      <c r="E12" s="18"/>
      <c r="F12" s="2" t="s">
        <v>28</v>
      </c>
      <c r="G12" s="18"/>
      <c r="H12" s="2" t="s">
        <v>30</v>
      </c>
    </row>
    <row r="13" spans="1:8" ht="12.75">
      <c r="A13" s="1"/>
      <c r="B13" s="53" t="s">
        <v>181</v>
      </c>
      <c r="C13" s="19"/>
      <c r="D13" s="53" t="s">
        <v>182</v>
      </c>
      <c r="E13" s="19"/>
      <c r="F13" s="53" t="str">
        <f>B13</f>
        <v>31/03/2005</v>
      </c>
      <c r="G13" s="19"/>
      <c r="H13" s="53" t="str">
        <f>D13</f>
        <v>31/03/2004</v>
      </c>
    </row>
    <row r="14" spans="1:8" ht="12.75">
      <c r="A14" s="1"/>
      <c r="B14" s="2" t="s">
        <v>7</v>
      </c>
      <c r="C14" s="18"/>
      <c r="D14" s="2" t="s">
        <v>7</v>
      </c>
      <c r="E14" s="18"/>
      <c r="F14" s="2" t="s">
        <v>7</v>
      </c>
      <c r="G14" s="18"/>
      <c r="H14" s="2" t="s">
        <v>7</v>
      </c>
    </row>
    <row r="15" spans="1:8" ht="12.75" hidden="1">
      <c r="A15" s="1"/>
      <c r="B15" s="8" t="s">
        <v>86</v>
      </c>
      <c r="C15" s="8"/>
      <c r="D15" s="8" t="s">
        <v>86</v>
      </c>
      <c r="E15" s="5"/>
      <c r="F15" s="8" t="s">
        <v>86</v>
      </c>
      <c r="G15" s="8"/>
      <c r="H15" s="8" t="s">
        <v>86</v>
      </c>
    </row>
    <row r="16" spans="1:8" ht="12.75">
      <c r="A16" s="1" t="s">
        <v>31</v>
      </c>
      <c r="B16" s="17">
        <v>51523</v>
      </c>
      <c r="C16" s="17"/>
      <c r="D16" s="17">
        <v>20073</v>
      </c>
      <c r="E16" s="17"/>
      <c r="F16" s="17">
        <v>133978</v>
      </c>
      <c r="G16" s="17"/>
      <c r="H16" s="12">
        <v>99201</v>
      </c>
    </row>
    <row r="17" spans="1:8" ht="12.75">
      <c r="A17" s="1"/>
      <c r="B17" s="17"/>
      <c r="C17" s="17"/>
      <c r="D17" s="17"/>
      <c r="E17" s="17"/>
      <c r="F17" s="17"/>
      <c r="G17" s="17"/>
      <c r="H17" s="12"/>
    </row>
    <row r="18" spans="1:8" ht="12.75">
      <c r="A18" s="1" t="s">
        <v>32</v>
      </c>
      <c r="B18" s="13">
        <v>-30256</v>
      </c>
      <c r="C18" s="17"/>
      <c r="D18" s="13">
        <v>-12603</v>
      </c>
      <c r="E18" s="17"/>
      <c r="F18" s="13">
        <v>-81996</v>
      </c>
      <c r="G18" s="17"/>
      <c r="H18" s="13">
        <v>-63617</v>
      </c>
    </row>
    <row r="19" spans="1:8" ht="12.75">
      <c r="A19" s="1" t="s">
        <v>33</v>
      </c>
      <c r="B19" s="12">
        <f>SUM(B16:B18)</f>
        <v>21267</v>
      </c>
      <c r="C19" s="17"/>
      <c r="D19" s="12">
        <f>SUM(D16:D18)</f>
        <v>7470</v>
      </c>
      <c r="E19" s="17"/>
      <c r="F19" s="12">
        <f>SUM(F16:F18)</f>
        <v>51982</v>
      </c>
      <c r="G19" s="17"/>
      <c r="H19" s="12">
        <f>SUM(H16:H18)</f>
        <v>35584</v>
      </c>
    </row>
    <row r="20" spans="1:8" ht="12.75">
      <c r="A20" s="1"/>
      <c r="B20" s="17"/>
      <c r="C20" s="17"/>
      <c r="D20" s="17"/>
      <c r="E20" s="17"/>
      <c r="F20" s="17"/>
      <c r="G20" s="17"/>
      <c r="H20" s="12"/>
    </row>
    <row r="21" spans="1:8" ht="12.75">
      <c r="A21" s="1" t="s">
        <v>34</v>
      </c>
      <c r="B21" s="17">
        <v>488</v>
      </c>
      <c r="C21" s="17"/>
      <c r="D21" s="17">
        <v>104</v>
      </c>
      <c r="E21" s="17"/>
      <c r="F21" s="17">
        <v>1148</v>
      </c>
      <c r="G21" s="17"/>
      <c r="H21" s="12">
        <v>576</v>
      </c>
    </row>
    <row r="22" spans="1:8" ht="12.75">
      <c r="A22" s="1"/>
      <c r="B22" s="17"/>
      <c r="C22" s="17"/>
      <c r="D22" s="17"/>
      <c r="E22" s="17"/>
      <c r="F22" s="17"/>
      <c r="G22" s="17"/>
      <c r="H22" s="12"/>
    </row>
    <row r="23" spans="1:8" ht="12.75">
      <c r="A23" s="1" t="s">
        <v>35</v>
      </c>
      <c r="B23" s="13">
        <v>-3320</v>
      </c>
      <c r="C23" s="17"/>
      <c r="D23" s="13">
        <v>-2518</v>
      </c>
      <c r="E23" s="17"/>
      <c r="F23" s="13">
        <v>-9132</v>
      </c>
      <c r="G23" s="17"/>
      <c r="H23" s="13">
        <v>-6756</v>
      </c>
    </row>
    <row r="24" spans="1:8" ht="12.75">
      <c r="A24" s="1" t="s">
        <v>36</v>
      </c>
      <c r="B24" s="12">
        <f>SUM(B19:B23)</f>
        <v>18435</v>
      </c>
      <c r="C24" s="17"/>
      <c r="D24" s="12">
        <f>SUM(D19:D23)</f>
        <v>5056</v>
      </c>
      <c r="E24" s="17"/>
      <c r="F24" s="12">
        <f>SUM(F19:F23)</f>
        <v>43998</v>
      </c>
      <c r="G24" s="17"/>
      <c r="H24" s="12">
        <f>SUM(H19:H23)</f>
        <v>29404</v>
      </c>
    </row>
    <row r="25" spans="1:8" ht="12.75">
      <c r="A25" s="1"/>
      <c r="B25" s="17"/>
      <c r="C25" s="17"/>
      <c r="D25" s="17"/>
      <c r="E25" s="17"/>
      <c r="F25" s="17"/>
      <c r="G25" s="17"/>
      <c r="H25" s="12"/>
    </row>
    <row r="26" spans="1:8" ht="12.75">
      <c r="A26" s="1" t="s">
        <v>37</v>
      </c>
      <c r="B26" s="17">
        <v>444</v>
      </c>
      <c r="C26" s="17"/>
      <c r="D26" s="17">
        <v>684</v>
      </c>
      <c r="E26" s="17"/>
      <c r="F26" s="17">
        <v>1446</v>
      </c>
      <c r="G26" s="17"/>
      <c r="H26" s="12">
        <v>1352</v>
      </c>
    </row>
    <row r="27" spans="1:8" ht="12.75">
      <c r="A27" s="1"/>
      <c r="B27" s="17"/>
      <c r="C27" s="17"/>
      <c r="D27" s="17"/>
      <c r="E27" s="17"/>
      <c r="F27" s="17"/>
      <c r="G27" s="17"/>
      <c r="H27" s="12"/>
    </row>
    <row r="28" spans="1:8" ht="12.75">
      <c r="A28" s="1" t="s">
        <v>38</v>
      </c>
      <c r="B28" s="13">
        <v>-47</v>
      </c>
      <c r="C28" s="17"/>
      <c r="D28" s="13">
        <v>-75</v>
      </c>
      <c r="E28" s="17"/>
      <c r="F28" s="13">
        <v>-123</v>
      </c>
      <c r="G28" s="17"/>
      <c r="H28" s="13">
        <v>-223</v>
      </c>
    </row>
    <row r="29" spans="1:8" ht="12.75">
      <c r="A29" s="1" t="s">
        <v>39</v>
      </c>
      <c r="B29" s="12">
        <f>SUM(B24:B28)</f>
        <v>18832</v>
      </c>
      <c r="C29" s="17"/>
      <c r="D29" s="12">
        <f>SUM(D24:D28)</f>
        <v>5665</v>
      </c>
      <c r="E29" s="17"/>
      <c r="F29" s="12">
        <f>SUM(F24:F28)</f>
        <v>45321</v>
      </c>
      <c r="G29" s="17"/>
      <c r="H29" s="12">
        <f>SUM(H24:H28)</f>
        <v>30533</v>
      </c>
    </row>
    <row r="30" spans="1:8" ht="12.75">
      <c r="A30" s="1"/>
      <c r="B30" s="17"/>
      <c r="C30" s="17"/>
      <c r="D30" s="17"/>
      <c r="E30" s="17"/>
      <c r="F30" s="17"/>
      <c r="G30" s="17"/>
      <c r="H30" s="12"/>
    </row>
    <row r="31" spans="1:8" ht="12.75">
      <c r="A31" s="1" t="s">
        <v>40</v>
      </c>
      <c r="B31" s="13">
        <v>-6255</v>
      </c>
      <c r="C31" s="17"/>
      <c r="D31" s="13">
        <v>-1321</v>
      </c>
      <c r="E31" s="17"/>
      <c r="F31" s="13">
        <v>-14138</v>
      </c>
      <c r="G31" s="17"/>
      <c r="H31" s="13">
        <v>-7806</v>
      </c>
    </row>
    <row r="32" spans="1:8" ht="12.75">
      <c r="A32" s="1" t="s">
        <v>41</v>
      </c>
      <c r="B32" s="12">
        <f>SUM(B29:B31)</f>
        <v>12577</v>
      </c>
      <c r="C32" s="17"/>
      <c r="D32" s="12">
        <f>SUM(D29:D31)</f>
        <v>4344</v>
      </c>
      <c r="E32" s="17"/>
      <c r="F32" s="12">
        <f>SUM(F29:F31)</f>
        <v>31183</v>
      </c>
      <c r="G32" s="17"/>
      <c r="H32" s="12">
        <f>SUM(H29:H31)</f>
        <v>22727</v>
      </c>
    </row>
    <row r="33" spans="1:8" ht="12.75">
      <c r="A33" s="1"/>
      <c r="B33" s="17"/>
      <c r="C33" s="17"/>
      <c r="D33" s="17"/>
      <c r="E33" s="17"/>
      <c r="F33" s="17"/>
      <c r="G33" s="17"/>
      <c r="H33" s="12"/>
    </row>
    <row r="34" spans="1:8" ht="12.75">
      <c r="A34" s="1" t="s">
        <v>42</v>
      </c>
      <c r="B34" s="17">
        <v>0</v>
      </c>
      <c r="C34" s="17"/>
      <c r="D34" s="13">
        <v>0</v>
      </c>
      <c r="E34" s="17"/>
      <c r="F34" s="17">
        <f>B34</f>
        <v>0</v>
      </c>
      <c r="G34" s="17"/>
      <c r="H34" s="13">
        <f>SUM(B34:F34)</f>
        <v>0</v>
      </c>
    </row>
    <row r="35" spans="1:8" ht="13.5" thickBot="1">
      <c r="A35" s="1" t="s">
        <v>55</v>
      </c>
      <c r="B35" s="15">
        <f>SUM(B32:B34)</f>
        <v>12577</v>
      </c>
      <c r="C35" s="17"/>
      <c r="D35" s="15">
        <f>SUM(D32:D34)</f>
        <v>4344</v>
      </c>
      <c r="E35" s="17"/>
      <c r="F35" s="15">
        <f>SUM(F32:F34)</f>
        <v>31183</v>
      </c>
      <c r="G35" s="17"/>
      <c r="H35" s="15">
        <f>SUM(H32:H34)</f>
        <v>22727</v>
      </c>
    </row>
    <row r="36" spans="1:8" ht="13.5" thickTop="1">
      <c r="A36" s="1"/>
      <c r="B36" s="5"/>
      <c r="C36" s="5"/>
      <c r="D36" s="5"/>
      <c r="E36" s="5"/>
      <c r="F36" s="5"/>
      <c r="G36" s="5"/>
      <c r="H36" s="1"/>
    </row>
    <row r="37" spans="1:8" ht="12.75">
      <c r="A37" s="1"/>
      <c r="B37" s="5"/>
      <c r="C37" s="5"/>
      <c r="D37" s="5"/>
      <c r="E37" s="5"/>
      <c r="F37" s="5"/>
      <c r="G37" s="5"/>
      <c r="H37" s="1"/>
    </row>
    <row r="38" spans="1:8" s="11" customFormat="1" ht="13.5" thickBot="1">
      <c r="A38" s="9" t="s">
        <v>43</v>
      </c>
      <c r="B38" s="10">
        <f>(B35/135000)*100</f>
        <v>9.316296296296295</v>
      </c>
      <c r="C38" s="21"/>
      <c r="D38" s="10">
        <v>3.22</v>
      </c>
      <c r="E38" s="21"/>
      <c r="F38" s="10">
        <f>(F35/135000)*100</f>
        <v>23.098518518518517</v>
      </c>
      <c r="G38" s="21"/>
      <c r="H38" s="10">
        <v>19.24</v>
      </c>
    </row>
    <row r="39" spans="1:8" s="11" customFormat="1" ht="13.5" thickTop="1">
      <c r="A39" s="9"/>
      <c r="B39" s="21"/>
      <c r="C39" s="21"/>
      <c r="D39" s="21"/>
      <c r="E39" s="21"/>
      <c r="F39" s="21"/>
      <c r="G39" s="21"/>
      <c r="H39" s="9"/>
    </row>
    <row r="40" spans="1:8" s="11" customFormat="1" ht="13.5" thickBot="1">
      <c r="A40" s="9" t="s">
        <v>44</v>
      </c>
      <c r="B40" s="67" t="s">
        <v>130</v>
      </c>
      <c r="C40" s="68"/>
      <c r="D40" s="67" t="s">
        <v>130</v>
      </c>
      <c r="E40" s="68"/>
      <c r="F40" s="67" t="s">
        <v>130</v>
      </c>
      <c r="G40" s="68"/>
      <c r="H40" s="67" t="s">
        <v>130</v>
      </c>
    </row>
    <row r="41" spans="1:8" ht="13.5" thickTop="1">
      <c r="A41" s="1"/>
      <c r="B41" s="1"/>
      <c r="C41" s="5"/>
      <c r="D41" s="1"/>
      <c r="E41" s="5"/>
      <c r="F41" s="1"/>
      <c r="G41" s="5"/>
      <c r="H41" s="1"/>
    </row>
    <row r="42" spans="1:8" ht="12.75">
      <c r="A42" s="1"/>
      <c r="B42" s="1"/>
      <c r="C42" s="5"/>
      <c r="D42" s="1"/>
      <c r="E42" s="5"/>
      <c r="F42" s="1"/>
      <c r="G42" s="5"/>
      <c r="H42" s="1"/>
    </row>
    <row r="43" spans="1:8" ht="12.75">
      <c r="A43" s="1" t="s">
        <v>134</v>
      </c>
      <c r="B43" s="1"/>
      <c r="C43" s="5"/>
      <c r="D43" s="1"/>
      <c r="E43" s="5"/>
      <c r="F43" s="1"/>
      <c r="G43" s="5"/>
      <c r="H43" s="1"/>
    </row>
    <row r="44" spans="1:8" ht="12.75">
      <c r="A44" s="1"/>
      <c r="B44" s="1"/>
      <c r="C44" s="5"/>
      <c r="D44" s="1"/>
      <c r="E44" s="5"/>
      <c r="F44" s="1"/>
      <c r="G44" s="5"/>
      <c r="H44" s="1"/>
    </row>
  </sheetData>
  <mergeCells count="6">
    <mergeCell ref="A5:H5"/>
    <mergeCell ref="A6:H6"/>
    <mergeCell ref="A1:H1"/>
    <mergeCell ref="A2:H2"/>
    <mergeCell ref="A3:H3"/>
    <mergeCell ref="A4:H4"/>
  </mergeCells>
  <printOptions horizontalCentered="1"/>
  <pageMargins left="0" right="0" top="0.25" bottom="0.5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73">
      <selection activeCell="A93" sqref="A93"/>
    </sheetView>
  </sheetViews>
  <sheetFormatPr defaultColWidth="9.140625" defaultRowHeight="12.75"/>
  <cols>
    <col min="1" max="1" width="6.421875" style="22" customWidth="1"/>
    <col min="2" max="2" width="42.57421875" style="22" customWidth="1"/>
    <col min="3" max="6" width="14.28125" style="56" hidden="1" customWidth="1"/>
    <col min="7" max="7" width="14.28125" style="56" customWidth="1"/>
    <col min="8" max="8" width="3.57421875" style="22" customWidth="1"/>
    <col min="9" max="9" width="14.28125" style="56" customWidth="1"/>
    <col min="10" max="16384" width="9.140625" style="22" customWidth="1"/>
  </cols>
  <sheetData>
    <row r="1" spans="1:3" ht="12">
      <c r="A1" s="76" t="s">
        <v>94</v>
      </c>
      <c r="B1" s="76"/>
      <c r="C1" s="76"/>
    </row>
    <row r="2" spans="1:3" ht="12">
      <c r="A2" s="76" t="s">
        <v>77</v>
      </c>
      <c r="B2" s="76"/>
      <c r="C2" s="76"/>
    </row>
    <row r="3" spans="1:3" ht="12">
      <c r="A3" s="76" t="s">
        <v>0</v>
      </c>
      <c r="B3" s="76"/>
      <c r="C3" s="76"/>
    </row>
    <row r="4" spans="1:3" ht="12">
      <c r="A4" s="76" t="s">
        <v>59</v>
      </c>
      <c r="B4" s="76"/>
      <c r="C4" s="76"/>
    </row>
    <row r="5" spans="1:3" ht="12">
      <c r="A5" s="76" t="s">
        <v>183</v>
      </c>
      <c r="B5" s="76"/>
      <c r="C5" s="76"/>
    </row>
    <row r="6" spans="1:3" ht="12">
      <c r="A6" s="77" t="s">
        <v>131</v>
      </c>
      <c r="B6" s="77"/>
      <c r="C6" s="77"/>
    </row>
    <row r="8" spans="3:9" ht="12">
      <c r="C8" s="37" t="s">
        <v>79</v>
      </c>
      <c r="D8" s="37" t="s">
        <v>79</v>
      </c>
      <c r="E8" s="37" t="s">
        <v>79</v>
      </c>
      <c r="F8" s="37" t="s">
        <v>79</v>
      </c>
      <c r="G8" s="37" t="s">
        <v>185</v>
      </c>
      <c r="I8" s="37" t="s">
        <v>185</v>
      </c>
    </row>
    <row r="9" spans="3:9" ht="12">
      <c r="C9" s="37" t="s">
        <v>60</v>
      </c>
      <c r="D9" s="37" t="s">
        <v>60</v>
      </c>
      <c r="E9" s="37" t="s">
        <v>60</v>
      </c>
      <c r="F9" s="37" t="s">
        <v>60</v>
      </c>
      <c r="G9" s="37" t="s">
        <v>60</v>
      </c>
      <c r="I9" s="37" t="s">
        <v>60</v>
      </c>
    </row>
    <row r="10" spans="3:9" ht="12">
      <c r="C10" s="38">
        <v>37894</v>
      </c>
      <c r="D10" s="38">
        <v>37894</v>
      </c>
      <c r="E10" s="38">
        <v>37894</v>
      </c>
      <c r="F10" s="38">
        <v>37894</v>
      </c>
      <c r="G10" s="54" t="s">
        <v>181</v>
      </c>
      <c r="I10" s="54" t="s">
        <v>182</v>
      </c>
    </row>
    <row r="11" spans="3:9" ht="12">
      <c r="C11" s="37" t="s">
        <v>7</v>
      </c>
      <c r="D11" s="37" t="s">
        <v>7</v>
      </c>
      <c r="E11" s="37" t="s">
        <v>7</v>
      </c>
      <c r="F11" s="37" t="s">
        <v>7</v>
      </c>
      <c r="G11" s="37" t="s">
        <v>7</v>
      </c>
      <c r="I11" s="37" t="s">
        <v>7</v>
      </c>
    </row>
    <row r="12" spans="3:9" ht="12">
      <c r="C12" s="37" t="s">
        <v>82</v>
      </c>
      <c r="D12" s="37" t="s">
        <v>85</v>
      </c>
      <c r="E12" s="37" t="s">
        <v>83</v>
      </c>
      <c r="F12" s="37" t="s">
        <v>84</v>
      </c>
      <c r="G12" s="37" t="s">
        <v>52</v>
      </c>
      <c r="I12" s="37" t="s">
        <v>52</v>
      </c>
    </row>
    <row r="13" spans="1:9" ht="12">
      <c r="A13" s="22" t="s">
        <v>61</v>
      </c>
      <c r="C13" s="56">
        <v>38</v>
      </c>
      <c r="D13" s="56">
        <v>5348.033</v>
      </c>
      <c r="E13" s="56">
        <v>1226</v>
      </c>
      <c r="F13" s="56">
        <v>3535.665</v>
      </c>
      <c r="G13" s="56">
        <v>45321</v>
      </c>
      <c r="I13" s="56">
        <v>30533</v>
      </c>
    </row>
    <row r="15" ht="12">
      <c r="A15" s="22" t="s">
        <v>62</v>
      </c>
    </row>
    <row r="16" spans="1:9" ht="12">
      <c r="A16" s="39"/>
      <c r="B16" s="22" t="s">
        <v>63</v>
      </c>
      <c r="C16" s="56">
        <v>0</v>
      </c>
      <c r="D16" s="56">
        <v>31.508</v>
      </c>
      <c r="E16" s="56">
        <v>40</v>
      </c>
      <c r="F16" s="56">
        <v>20.576</v>
      </c>
      <c r="G16" s="56">
        <v>413</v>
      </c>
      <c r="I16" s="56">
        <v>337</v>
      </c>
    </row>
    <row r="17" spans="2:9" ht="12">
      <c r="B17" s="22" t="s">
        <v>64</v>
      </c>
      <c r="C17" s="58">
        <v>0</v>
      </c>
      <c r="D17" s="58">
        <v>-734.73</v>
      </c>
      <c r="E17" s="58">
        <v>17</v>
      </c>
      <c r="F17" s="58">
        <v>-119.756</v>
      </c>
      <c r="G17" s="58">
        <v>-746</v>
      </c>
      <c r="I17" s="58">
        <v>-2721</v>
      </c>
    </row>
    <row r="18" spans="1:9" ht="12">
      <c r="A18" s="22" t="s">
        <v>65</v>
      </c>
      <c r="C18" s="56">
        <f>SUM(C13:C17)</f>
        <v>38</v>
      </c>
      <c r="D18" s="56">
        <f>SUM(D13:D17)</f>
        <v>4644.811</v>
      </c>
      <c r="E18" s="56">
        <f>SUM(E13:E17)</f>
        <v>1283</v>
      </c>
      <c r="F18" s="56">
        <f>SUM(F13:F17)</f>
        <v>3436.485</v>
      </c>
      <c r="G18" s="56">
        <f>SUM(G13:G17)</f>
        <v>44988</v>
      </c>
      <c r="I18" s="56">
        <f>SUM(I13:I17)</f>
        <v>28149</v>
      </c>
    </row>
    <row r="20" spans="2:9" ht="12">
      <c r="B20" s="22" t="s">
        <v>74</v>
      </c>
      <c r="C20" s="56">
        <v>-17</v>
      </c>
      <c r="D20" s="56">
        <v>10041.154</v>
      </c>
      <c r="E20" s="56">
        <v>-8208</v>
      </c>
      <c r="F20" s="56">
        <v>9346.372</v>
      </c>
      <c r="G20" s="56">
        <v>-78005</v>
      </c>
      <c r="I20" s="56">
        <v>9616</v>
      </c>
    </row>
    <row r="21" spans="1:9" ht="12">
      <c r="A21" s="40"/>
      <c r="B21" s="22" t="s">
        <v>75</v>
      </c>
      <c r="C21" s="58">
        <v>-59</v>
      </c>
      <c r="D21" s="58">
        <v>-1200.957</v>
      </c>
      <c r="E21" s="58">
        <v>4501</v>
      </c>
      <c r="F21" s="58">
        <v>-3968.379</v>
      </c>
      <c r="G21" s="58">
        <v>31963</v>
      </c>
      <c r="I21" s="58">
        <v>11054</v>
      </c>
    </row>
    <row r="22" spans="1:9" ht="12">
      <c r="A22" s="22" t="s">
        <v>189</v>
      </c>
      <c r="C22" s="56">
        <f>SUM(C18:C21)</f>
        <v>-38</v>
      </c>
      <c r="D22" s="56">
        <f>SUM(D18:D21)</f>
        <v>13485.008</v>
      </c>
      <c r="E22" s="56">
        <f>SUM(E18:E21)</f>
        <v>-2424</v>
      </c>
      <c r="F22" s="56">
        <f>SUM(F18:F21)</f>
        <v>8814.478</v>
      </c>
      <c r="G22" s="56">
        <f>SUM(G18:G21)</f>
        <v>-1054</v>
      </c>
      <c r="I22" s="56">
        <f>SUM(I18:I21)</f>
        <v>48819</v>
      </c>
    </row>
    <row r="24" spans="2:9" ht="12">
      <c r="B24" s="22" t="s">
        <v>68</v>
      </c>
      <c r="C24" s="58">
        <v>-1</v>
      </c>
      <c r="D24" s="58">
        <v>-1381.082</v>
      </c>
      <c r="E24" s="58">
        <v>-298</v>
      </c>
      <c r="F24" s="58">
        <v>-766.666</v>
      </c>
      <c r="G24" s="58">
        <v>-13069</v>
      </c>
      <c r="I24" s="58">
        <v>-10281</v>
      </c>
    </row>
    <row r="25" spans="1:9" ht="12">
      <c r="A25" s="22" t="s">
        <v>168</v>
      </c>
      <c r="C25" s="59">
        <f>SUM(C22:C24)</f>
        <v>-39</v>
      </c>
      <c r="D25" s="59">
        <f>SUM(D22:D24)</f>
        <v>12103.926</v>
      </c>
      <c r="E25" s="59">
        <f>SUM(E22:E24)</f>
        <v>-2722</v>
      </c>
      <c r="F25" s="59">
        <f>SUM(F22:F24)</f>
        <v>8047.811999999999</v>
      </c>
      <c r="G25" s="59">
        <f>SUM(G22:G24)</f>
        <v>-14123</v>
      </c>
      <c r="I25" s="59">
        <f>SUM(I22:I24)</f>
        <v>38538</v>
      </c>
    </row>
    <row r="27" ht="12">
      <c r="A27" s="40" t="s">
        <v>69</v>
      </c>
    </row>
    <row r="28" spans="2:9" ht="12">
      <c r="B28" s="22" t="s">
        <v>66</v>
      </c>
      <c r="C28" s="56">
        <v>0</v>
      </c>
      <c r="D28" s="56">
        <v>734.73</v>
      </c>
      <c r="E28" s="56">
        <v>0</v>
      </c>
      <c r="F28" s="56">
        <v>25.607</v>
      </c>
      <c r="G28" s="56">
        <v>1552</v>
      </c>
      <c r="I28" s="56">
        <v>2739</v>
      </c>
    </row>
    <row r="29" spans="2:9" ht="12">
      <c r="B29" s="22" t="s">
        <v>142</v>
      </c>
      <c r="G29" s="56">
        <v>-2482</v>
      </c>
      <c r="I29" s="56">
        <v>0</v>
      </c>
    </row>
    <row r="30" ht="12">
      <c r="B30" s="22" t="s">
        <v>143</v>
      </c>
    </row>
    <row r="31" spans="1:9" ht="12">
      <c r="A31" s="40"/>
      <c r="B31" s="22" t="s">
        <v>161</v>
      </c>
      <c r="C31" s="56">
        <v>0</v>
      </c>
      <c r="D31" s="56">
        <v>-12.98</v>
      </c>
      <c r="E31" s="56">
        <v>0</v>
      </c>
      <c r="G31" s="56">
        <v>-608</v>
      </c>
      <c r="I31" s="56">
        <v>-500</v>
      </c>
    </row>
    <row r="32" spans="1:9" ht="12">
      <c r="A32" s="40"/>
      <c r="B32" s="22" t="s">
        <v>160</v>
      </c>
      <c r="G32" s="56">
        <v>112</v>
      </c>
      <c r="I32" s="56">
        <v>33</v>
      </c>
    </row>
    <row r="33" spans="1:9" ht="12">
      <c r="A33" s="40"/>
      <c r="B33" s="22" t="s">
        <v>162</v>
      </c>
      <c r="G33" s="56">
        <v>-107</v>
      </c>
      <c r="I33" s="56">
        <v>0</v>
      </c>
    </row>
    <row r="34" spans="1:9" ht="12">
      <c r="A34" s="22" t="s">
        <v>167</v>
      </c>
      <c r="C34" s="59">
        <f>SUM(C31:C33)</f>
        <v>0</v>
      </c>
      <c r="D34" s="59">
        <f>SUM(D31:D33)</f>
        <v>-12.98</v>
      </c>
      <c r="E34" s="59">
        <f>SUM(E31:E33)</f>
        <v>0</v>
      </c>
      <c r="F34" s="59">
        <f>SUM(F31:F33)</f>
        <v>0</v>
      </c>
      <c r="G34" s="59">
        <f>SUM(G28:G33)</f>
        <v>-1533</v>
      </c>
      <c r="I34" s="59">
        <f>SUM(I28:I33)</f>
        <v>2272</v>
      </c>
    </row>
    <row r="36" ht="12">
      <c r="A36" s="40" t="s">
        <v>70</v>
      </c>
    </row>
    <row r="37" spans="2:9" ht="12">
      <c r="B37" s="22" t="s">
        <v>67</v>
      </c>
      <c r="C37" s="56">
        <v>0</v>
      </c>
      <c r="D37" s="56">
        <v>0</v>
      </c>
      <c r="E37" s="56">
        <v>-29</v>
      </c>
      <c r="F37" s="56">
        <v>0</v>
      </c>
      <c r="G37" s="56">
        <v>-677</v>
      </c>
      <c r="I37" s="56">
        <v>-536</v>
      </c>
    </row>
    <row r="38" spans="2:9" ht="12">
      <c r="B38" s="22" t="s">
        <v>98</v>
      </c>
      <c r="C38" s="56">
        <v>0</v>
      </c>
      <c r="D38" s="56">
        <v>0</v>
      </c>
      <c r="E38" s="56">
        <v>0</v>
      </c>
      <c r="F38" s="56">
        <v>0</v>
      </c>
      <c r="G38" s="56">
        <v>-78</v>
      </c>
      <c r="I38" s="56">
        <v>-81</v>
      </c>
    </row>
    <row r="39" spans="1:9" ht="12">
      <c r="A39" s="40"/>
      <c r="B39" s="22" t="s">
        <v>71</v>
      </c>
      <c r="C39" s="56">
        <v>0</v>
      </c>
      <c r="D39" s="56">
        <v>0</v>
      </c>
      <c r="E39" s="56">
        <v>0</v>
      </c>
      <c r="F39" s="56">
        <v>0</v>
      </c>
      <c r="G39" s="56">
        <v>2566</v>
      </c>
      <c r="I39" s="56">
        <v>0</v>
      </c>
    </row>
    <row r="40" spans="1:9" ht="12">
      <c r="A40" s="40"/>
      <c r="B40" s="22" t="s">
        <v>124</v>
      </c>
      <c r="G40" s="56">
        <v>-1944</v>
      </c>
      <c r="I40" s="56">
        <v>-4950</v>
      </c>
    </row>
    <row r="41" spans="1:9" ht="12">
      <c r="A41" s="40"/>
      <c r="B41" s="22" t="s">
        <v>165</v>
      </c>
      <c r="G41" s="56">
        <v>0</v>
      </c>
      <c r="I41" s="56">
        <v>54000</v>
      </c>
    </row>
    <row r="42" spans="1:9" ht="12">
      <c r="A42" s="40"/>
      <c r="B42" s="22" t="s">
        <v>166</v>
      </c>
      <c r="G42" s="56">
        <v>0</v>
      </c>
      <c r="I42" s="56">
        <v>-2602</v>
      </c>
    </row>
    <row r="43" spans="1:2" ht="12" hidden="1">
      <c r="A43" s="40"/>
      <c r="B43" s="22" t="s">
        <v>129</v>
      </c>
    </row>
    <row r="44" spans="1:9" ht="12">
      <c r="A44" s="22" t="s">
        <v>163</v>
      </c>
      <c r="C44" s="59">
        <f>SUM(C38:C43)</f>
        <v>0</v>
      </c>
      <c r="D44" s="59">
        <f>SUM(D38:D43)</f>
        <v>0</v>
      </c>
      <c r="E44" s="59">
        <f>SUM(E38:E43)</f>
        <v>0</v>
      </c>
      <c r="F44" s="59">
        <f>SUM(F38:F43)</f>
        <v>0</v>
      </c>
      <c r="G44" s="59">
        <f>SUM(G37:G43)</f>
        <v>-133</v>
      </c>
      <c r="I44" s="59">
        <f>SUM(I37:I43)</f>
        <v>45831</v>
      </c>
    </row>
    <row r="46" spans="1:9" ht="12">
      <c r="A46" s="22" t="s">
        <v>76</v>
      </c>
      <c r="C46" s="56">
        <f>+C25+C34+C44</f>
        <v>-39</v>
      </c>
      <c r="D46" s="56">
        <f>+D25+D34+D44</f>
        <v>12090.946</v>
      </c>
      <c r="E46" s="56">
        <f>+E25+E34+E44</f>
        <v>-2722</v>
      </c>
      <c r="F46" s="56">
        <f>+F25+F34+F44</f>
        <v>8047.811999999999</v>
      </c>
      <c r="G46" s="56">
        <f>+G25+G34+G44</f>
        <v>-15789</v>
      </c>
      <c r="I46" s="56">
        <f>+I25+I34+I44</f>
        <v>86641</v>
      </c>
    </row>
    <row r="48" spans="1:9" ht="12">
      <c r="A48" s="40" t="s">
        <v>164</v>
      </c>
      <c r="C48" s="58">
        <v>6267</v>
      </c>
      <c r="D48" s="58">
        <v>23101.116</v>
      </c>
      <c r="E48" s="58">
        <v>-4391</v>
      </c>
      <c r="F48" s="58">
        <v>1663.58</v>
      </c>
      <c r="G48" s="58">
        <v>86794</v>
      </c>
      <c r="I48" s="58">
        <v>26640</v>
      </c>
    </row>
    <row r="49" ht="12">
      <c r="A49" s="40"/>
    </row>
    <row r="50" spans="1:9" ht="12.75" thickBot="1">
      <c r="A50" s="40" t="s">
        <v>186</v>
      </c>
      <c r="C50" s="60">
        <f>+C46+C48</f>
        <v>6228</v>
      </c>
      <c r="D50" s="60">
        <f>+D46+D48</f>
        <v>35192.062000000005</v>
      </c>
      <c r="E50" s="60">
        <f>+E46+E48</f>
        <v>-7113</v>
      </c>
      <c r="F50" s="60">
        <f>+F46+F48</f>
        <v>9711.392</v>
      </c>
      <c r="G50" s="60">
        <f>+SUM(G46:G48)</f>
        <v>71005</v>
      </c>
      <c r="I50" s="60">
        <f>+SUM(I46:I48)</f>
        <v>113281</v>
      </c>
    </row>
    <row r="51" ht="12.75" thickTop="1"/>
    <row r="52" ht="12">
      <c r="A52" s="22" t="s">
        <v>72</v>
      </c>
    </row>
    <row r="54" spans="3:9" ht="12">
      <c r="C54" s="38">
        <v>37894</v>
      </c>
      <c r="D54" s="38">
        <v>37894</v>
      </c>
      <c r="E54" s="38">
        <v>37894</v>
      </c>
      <c r="F54" s="38">
        <v>37894</v>
      </c>
      <c r="G54" s="54" t="str">
        <f>G10</f>
        <v>31/03/2005</v>
      </c>
      <c r="I54" s="54" t="str">
        <f>I10</f>
        <v>31/03/2004</v>
      </c>
    </row>
    <row r="55" spans="3:9" ht="12">
      <c r="C55" s="37" t="s">
        <v>7</v>
      </c>
      <c r="D55" s="37" t="s">
        <v>7</v>
      </c>
      <c r="E55" s="37" t="s">
        <v>7</v>
      </c>
      <c r="F55" s="37" t="s">
        <v>7</v>
      </c>
      <c r="G55" s="37" t="s">
        <v>7</v>
      </c>
      <c r="I55" s="37" t="s">
        <v>7</v>
      </c>
    </row>
    <row r="56" spans="1:9" ht="12">
      <c r="A56" s="22" t="s">
        <v>97</v>
      </c>
      <c r="C56" s="56">
        <v>5000</v>
      </c>
      <c r="D56" s="56">
        <v>4242.066</v>
      </c>
      <c r="E56" s="56">
        <v>0</v>
      </c>
      <c r="F56" s="56">
        <v>2710.426</v>
      </c>
      <c r="G56" s="56">
        <v>38721</v>
      </c>
      <c r="I56" s="56">
        <v>62350</v>
      </c>
    </row>
    <row r="57" spans="1:9" ht="12">
      <c r="A57" s="22" t="s">
        <v>14</v>
      </c>
      <c r="C57" s="25">
        <v>1214</v>
      </c>
      <c r="D57" s="25">
        <v>33299.542</v>
      </c>
      <c r="E57" s="25">
        <v>3291</v>
      </c>
      <c r="F57" s="25">
        <v>9822.854</v>
      </c>
      <c r="G57" s="56">
        <v>41874</v>
      </c>
      <c r="I57" s="56">
        <v>56490</v>
      </c>
    </row>
    <row r="58" spans="1:9" ht="12">
      <c r="A58" s="22" t="s">
        <v>90</v>
      </c>
      <c r="C58" s="58">
        <v>0</v>
      </c>
      <c r="D58" s="58">
        <v>-1614.815</v>
      </c>
      <c r="E58" s="58">
        <v>-10460</v>
      </c>
      <c r="F58" s="58">
        <v>0</v>
      </c>
      <c r="G58" s="58">
        <v>-6722</v>
      </c>
      <c r="I58" s="58">
        <v>-2795</v>
      </c>
    </row>
    <row r="59" spans="3:9" ht="12">
      <c r="C59" s="56">
        <f>SUM(C56:C58)</f>
        <v>6214</v>
      </c>
      <c r="D59" s="56">
        <f>SUM(D56:D58)</f>
        <v>35926.793</v>
      </c>
      <c r="E59" s="56">
        <f>SUM(E56:E58)</f>
        <v>-7169</v>
      </c>
      <c r="F59" s="56">
        <f>SUM(F56:F58)</f>
        <v>12533.279999999999</v>
      </c>
      <c r="G59" s="56">
        <f>SUM(G56:G58)</f>
        <v>73873</v>
      </c>
      <c r="I59" s="56">
        <f>SUM(I56:I58)</f>
        <v>116045</v>
      </c>
    </row>
    <row r="60" spans="1:10" ht="12">
      <c r="A60" s="22" t="s">
        <v>99</v>
      </c>
      <c r="C60" s="58">
        <v>0</v>
      </c>
      <c r="D60" s="58">
        <v>0</v>
      </c>
      <c r="E60" s="58">
        <v>0</v>
      </c>
      <c r="F60" s="58">
        <v>-2710.426</v>
      </c>
      <c r="G60" s="56">
        <v>-2868</v>
      </c>
      <c r="I60" s="56">
        <v>-2764</v>
      </c>
      <c r="J60" s="69"/>
    </row>
    <row r="61" spans="3:9" ht="12.75" thickBot="1">
      <c r="C61" s="61">
        <f>SUM(C59:C60)</f>
        <v>6214</v>
      </c>
      <c r="D61" s="61">
        <f>SUM(D59:D60)</f>
        <v>35926.793</v>
      </c>
      <c r="E61" s="61">
        <f>SUM(E59:E60)</f>
        <v>-7169</v>
      </c>
      <c r="F61" s="61">
        <f>SUM(F59:F60)</f>
        <v>9822.854</v>
      </c>
      <c r="G61" s="61">
        <f>SUM(G59:G60)</f>
        <v>71005</v>
      </c>
      <c r="I61" s="61">
        <f>SUM(I59:I60)</f>
        <v>113281</v>
      </c>
    </row>
    <row r="62" ht="12.75" thickTop="1"/>
    <row r="64" ht="12">
      <c r="A64" s="22" t="s">
        <v>132</v>
      </c>
    </row>
    <row r="65" ht="12">
      <c r="A65" s="22" t="s">
        <v>135</v>
      </c>
    </row>
    <row r="67" ht="11.25" customHeight="1"/>
    <row r="68" spans="3:9" ht="8.25" customHeight="1" hidden="1">
      <c r="C68" s="56">
        <f>+C50-C61</f>
        <v>14</v>
      </c>
      <c r="D68" s="56">
        <f>+D50-D61</f>
        <v>-734.7309999999925</v>
      </c>
      <c r="E68" s="56">
        <f>+E50-E61</f>
        <v>56</v>
      </c>
      <c r="F68" s="56">
        <f>+F50-F61</f>
        <v>-111.46199999999953</v>
      </c>
      <c r="G68" s="56">
        <v>-0.0009999999892897904</v>
      </c>
      <c r="I68" s="56">
        <v>-0.0009999999892897904</v>
      </c>
    </row>
    <row r="73" spans="1:3" ht="12">
      <c r="A73" s="22" t="s">
        <v>144</v>
      </c>
      <c r="C73" s="35"/>
    </row>
    <row r="74" ht="12">
      <c r="C74" s="35"/>
    </row>
    <row r="75" spans="1:3" ht="12">
      <c r="A75" s="22" t="s">
        <v>145</v>
      </c>
      <c r="C75" s="35"/>
    </row>
    <row r="76" ht="12">
      <c r="C76" s="35"/>
    </row>
    <row r="77" spans="3:7" ht="12">
      <c r="C77" s="62" t="s">
        <v>146</v>
      </c>
      <c r="G77" s="37" t="s">
        <v>7</v>
      </c>
    </row>
    <row r="78" spans="3:7" ht="12">
      <c r="C78" s="62"/>
      <c r="G78" s="22"/>
    </row>
    <row r="79" spans="1:7" ht="12">
      <c r="A79" s="22" t="s">
        <v>147</v>
      </c>
      <c r="C79" s="35">
        <f>34713824.5+111393.67</f>
        <v>34825218.17</v>
      </c>
      <c r="G79" s="56">
        <f>(34713824.5+111393.67)/1000</f>
        <v>34825.21817</v>
      </c>
    </row>
    <row r="80" spans="1:7" ht="12">
      <c r="A80" s="22" t="s">
        <v>14</v>
      </c>
      <c r="C80" s="35">
        <v>67570.29</v>
      </c>
      <c r="G80" s="56">
        <f>(67570.29)/1000</f>
        <v>67.57029</v>
      </c>
    </row>
    <row r="81" spans="1:7" ht="12">
      <c r="A81" s="22" t="s">
        <v>148</v>
      </c>
      <c r="C81" s="63">
        <f>-7787.5-34928357.46</f>
        <v>-34936144.96</v>
      </c>
      <c r="G81" s="58">
        <f>(-7787.5-34928357.46)/1000</f>
        <v>-34936.14496</v>
      </c>
    </row>
    <row r="82" ht="12">
      <c r="C82" s="35"/>
    </row>
    <row r="83" spans="1:7" ht="12">
      <c r="A83" s="22" t="s">
        <v>149</v>
      </c>
      <c r="C83" s="35">
        <f>SUM(C79:C82)</f>
        <v>-43356.5</v>
      </c>
      <c r="G83" s="56">
        <f>SUM(G79:G82)</f>
        <v>-43.35649999999441</v>
      </c>
    </row>
    <row r="84" spans="1:7" ht="12">
      <c r="A84" s="22" t="s">
        <v>150</v>
      </c>
      <c r="C84" s="63">
        <v>2593144.5</v>
      </c>
      <c r="G84" s="58">
        <f>2593144.5/1000</f>
        <v>2593.1445</v>
      </c>
    </row>
    <row r="85" ht="12">
      <c r="C85" s="35"/>
    </row>
    <row r="86" spans="1:7" ht="12">
      <c r="A86" s="22" t="s">
        <v>151</v>
      </c>
      <c r="C86" s="35">
        <f>SUM(C83:C85)</f>
        <v>2549788</v>
      </c>
      <c r="G86" s="56">
        <f>SUM(G83:G85)</f>
        <v>2549.7880000000055</v>
      </c>
    </row>
    <row r="87" spans="1:7" ht="12">
      <c r="A87" s="22" t="s">
        <v>152</v>
      </c>
      <c r="C87" s="63">
        <v>-67570.29</v>
      </c>
      <c r="G87" s="58">
        <f>(-67570.29)/1000</f>
        <v>-67.57029</v>
      </c>
    </row>
    <row r="88" ht="12">
      <c r="C88" s="35"/>
    </row>
    <row r="89" spans="1:7" ht="12.75" thickBot="1">
      <c r="A89" s="22" t="s">
        <v>153</v>
      </c>
      <c r="C89" s="64">
        <f>SUM(C86:C88)</f>
        <v>2482217.71</v>
      </c>
      <c r="G89" s="60">
        <f>SUM(G86:G88)</f>
        <v>2482.2177100000054</v>
      </c>
    </row>
    <row r="90" spans="1:3" ht="12.75" thickTop="1">
      <c r="A90" s="22" t="s">
        <v>154</v>
      </c>
      <c r="C90" s="35"/>
    </row>
    <row r="91" ht="12">
      <c r="C91" s="35"/>
    </row>
    <row r="92" ht="12">
      <c r="C92" s="35"/>
    </row>
    <row r="93" ht="12">
      <c r="C93" s="35"/>
    </row>
  </sheetData>
  <mergeCells count="6">
    <mergeCell ref="A5:C5"/>
    <mergeCell ref="A6:C6"/>
    <mergeCell ref="A1:C1"/>
    <mergeCell ref="A2:C2"/>
    <mergeCell ref="A3:C3"/>
    <mergeCell ref="A4:C4"/>
  </mergeCells>
  <printOptions/>
  <pageMargins left="1" right="0" top="0.5" bottom="0.25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7" sqref="A17"/>
    </sheetView>
  </sheetViews>
  <sheetFormatPr defaultColWidth="9.140625" defaultRowHeight="12.75"/>
  <cols>
    <col min="2" max="2" width="10.57421875" style="0" customWidth="1"/>
    <col min="3" max="6" width="14.421875" style="0" customWidth="1"/>
    <col min="7" max="7" width="10.421875" style="0" hidden="1" customWidth="1"/>
    <col min="8" max="8" width="14.421875" style="0" customWidth="1"/>
  </cols>
  <sheetData>
    <row r="1" spans="1:8" ht="12.75">
      <c r="A1" s="73" t="s">
        <v>94</v>
      </c>
      <c r="B1" s="73"/>
      <c r="C1" s="73"/>
      <c r="D1" s="73"/>
      <c r="E1" s="73"/>
      <c r="F1" s="73"/>
      <c r="G1" s="73"/>
      <c r="H1" s="73"/>
    </row>
    <row r="2" spans="1:8" ht="12.75">
      <c r="A2" s="73" t="s">
        <v>77</v>
      </c>
      <c r="B2" s="73"/>
      <c r="C2" s="73"/>
      <c r="D2" s="73"/>
      <c r="E2" s="73"/>
      <c r="F2" s="73"/>
      <c r="G2" s="73"/>
      <c r="H2" s="73"/>
    </row>
    <row r="3" spans="1:8" ht="12.75">
      <c r="A3" s="73" t="s">
        <v>0</v>
      </c>
      <c r="B3" s="73"/>
      <c r="C3" s="73"/>
      <c r="D3" s="73"/>
      <c r="E3" s="73"/>
      <c r="F3" s="73"/>
      <c r="G3" s="73"/>
      <c r="H3" s="73"/>
    </row>
    <row r="4" spans="1:8" ht="12.75">
      <c r="A4" s="73" t="s">
        <v>45</v>
      </c>
      <c r="B4" s="73"/>
      <c r="C4" s="73"/>
      <c r="D4" s="73"/>
      <c r="E4" s="73"/>
      <c r="F4" s="73"/>
      <c r="G4" s="73"/>
      <c r="H4" s="73"/>
    </row>
    <row r="5" spans="1:8" ht="12.75">
      <c r="A5" s="73" t="s">
        <v>183</v>
      </c>
      <c r="B5" s="73"/>
      <c r="C5" s="73"/>
      <c r="D5" s="73"/>
      <c r="E5" s="73"/>
      <c r="F5" s="73"/>
      <c r="G5" s="73"/>
      <c r="H5" s="73"/>
    </row>
    <row r="6" spans="1:8" ht="12.75">
      <c r="A6" s="78" t="s">
        <v>131</v>
      </c>
      <c r="B6" s="78"/>
      <c r="C6" s="78"/>
      <c r="D6" s="78"/>
      <c r="E6" s="78"/>
      <c r="F6" s="78"/>
      <c r="G6" s="78"/>
      <c r="H6" s="78"/>
    </row>
    <row r="8" spans="1:8" ht="12.75">
      <c r="A8" s="1"/>
      <c r="B8" s="1"/>
      <c r="C8" s="2" t="s">
        <v>46</v>
      </c>
      <c r="D8" s="2" t="s">
        <v>48</v>
      </c>
      <c r="E8" s="2" t="s">
        <v>47</v>
      </c>
      <c r="F8" s="2" t="s">
        <v>50</v>
      </c>
      <c r="G8" s="1"/>
      <c r="H8" s="1"/>
    </row>
    <row r="9" spans="1:8" ht="12.75">
      <c r="A9" s="1"/>
      <c r="B9" s="1"/>
      <c r="C9" s="2" t="s">
        <v>47</v>
      </c>
      <c r="D9" s="2" t="s">
        <v>49</v>
      </c>
      <c r="E9" s="2" t="s">
        <v>123</v>
      </c>
      <c r="F9" s="2" t="s">
        <v>51</v>
      </c>
      <c r="G9" s="2" t="s">
        <v>136</v>
      </c>
      <c r="H9" s="2" t="s">
        <v>52</v>
      </c>
    </row>
    <row r="10" spans="1:8" ht="12.75">
      <c r="A10" s="1"/>
      <c r="B10" s="1"/>
      <c r="C10" s="2"/>
      <c r="D10" s="2"/>
      <c r="E10" s="2" t="s">
        <v>122</v>
      </c>
      <c r="F10" s="2"/>
      <c r="G10" s="2"/>
      <c r="H10" s="2"/>
    </row>
    <row r="11" spans="1:8" ht="12.75">
      <c r="A11" s="1"/>
      <c r="B11" s="1"/>
      <c r="C11" s="2" t="s">
        <v>7</v>
      </c>
      <c r="D11" s="2" t="s">
        <v>7</v>
      </c>
      <c r="E11" s="2" t="s">
        <v>7</v>
      </c>
      <c r="F11" s="2" t="s">
        <v>7</v>
      </c>
      <c r="G11" s="2" t="s">
        <v>7</v>
      </c>
      <c r="H11" s="2" t="s">
        <v>7</v>
      </c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 t="s">
        <v>137</v>
      </c>
      <c r="B13" s="1"/>
      <c r="C13" s="12">
        <v>135000</v>
      </c>
      <c r="D13" s="12">
        <v>17590</v>
      </c>
      <c r="E13" s="12">
        <v>156052</v>
      </c>
      <c r="F13" s="12">
        <v>72059</v>
      </c>
      <c r="G13" s="12">
        <v>0</v>
      </c>
      <c r="H13" s="12">
        <f>SUM(C13:G13)</f>
        <v>380701</v>
      </c>
    </row>
    <row r="14" spans="1:8" ht="12.75">
      <c r="A14" s="1"/>
      <c r="B14" s="1"/>
      <c r="C14" s="12"/>
      <c r="D14" s="12"/>
      <c r="E14" s="12"/>
      <c r="F14" s="12"/>
      <c r="G14" s="12"/>
      <c r="H14" s="12"/>
    </row>
    <row r="15" spans="1:8" ht="12.75" hidden="1">
      <c r="A15" s="1" t="s">
        <v>53</v>
      </c>
      <c r="B15" s="1"/>
      <c r="C15" s="12"/>
      <c r="D15" s="12"/>
      <c r="E15" s="12"/>
      <c r="F15" s="12"/>
      <c r="G15" s="12"/>
      <c r="H15" s="12">
        <f>SUM(C15:G15)</f>
        <v>0</v>
      </c>
    </row>
    <row r="16" spans="1:8" ht="12.75" hidden="1">
      <c r="A16" s="1" t="s">
        <v>54</v>
      </c>
      <c r="B16" s="1"/>
      <c r="C16" s="12"/>
      <c r="D16" s="12"/>
      <c r="E16" s="12"/>
      <c r="F16" s="12"/>
      <c r="G16" s="12"/>
      <c r="H16" s="12">
        <f>SUM(C16:G16)</f>
        <v>0</v>
      </c>
    </row>
    <row r="17" spans="1:8" ht="12.75">
      <c r="A17" s="1" t="s">
        <v>55</v>
      </c>
      <c r="B17" s="1"/>
      <c r="C17" s="57">
        <v>0</v>
      </c>
      <c r="D17" s="57">
        <v>0</v>
      </c>
      <c r="E17" s="57">
        <v>0</v>
      </c>
      <c r="F17" s="12">
        <v>31183</v>
      </c>
      <c r="G17" s="12"/>
      <c r="H17" s="12">
        <f>SUM(C17:G17)</f>
        <v>31183</v>
      </c>
    </row>
    <row r="18" spans="1:8" ht="12.75">
      <c r="A18" s="1" t="s">
        <v>57</v>
      </c>
      <c r="B18" s="1"/>
      <c r="C18" s="12">
        <v>0</v>
      </c>
      <c r="D18" s="12">
        <v>0</v>
      </c>
      <c r="E18" s="12">
        <v>0</v>
      </c>
      <c r="F18" s="12">
        <v>-1944</v>
      </c>
      <c r="G18" s="12"/>
      <c r="H18" s="12">
        <f>SUM(C18:G18)</f>
        <v>-1944</v>
      </c>
    </row>
    <row r="19" spans="1:8" ht="12.75" hidden="1">
      <c r="A19" s="1" t="s">
        <v>56</v>
      </c>
      <c r="B19" s="1"/>
      <c r="C19" s="12"/>
      <c r="D19" s="12"/>
      <c r="E19" s="12"/>
      <c r="F19" s="12"/>
      <c r="G19" s="12"/>
      <c r="H19" s="12">
        <f>SUM(C19:G19)</f>
        <v>0</v>
      </c>
    </row>
    <row r="20" spans="1:8" ht="12.75">
      <c r="A20" s="1"/>
      <c r="B20" s="1"/>
      <c r="C20" s="12"/>
      <c r="D20" s="12"/>
      <c r="E20" s="12"/>
      <c r="F20" s="12"/>
      <c r="G20" s="12"/>
      <c r="H20" s="12"/>
    </row>
    <row r="21" spans="1:8" ht="13.5" thickBot="1">
      <c r="A21" s="4" t="s">
        <v>187</v>
      </c>
      <c r="B21" s="1"/>
      <c r="C21" s="15">
        <f aca="true" t="shared" si="0" ref="C21:H21">SUM(C13:C19)</f>
        <v>135000</v>
      </c>
      <c r="D21" s="15">
        <f t="shared" si="0"/>
        <v>17590</v>
      </c>
      <c r="E21" s="15">
        <f t="shared" si="0"/>
        <v>156052</v>
      </c>
      <c r="F21" s="15">
        <f t="shared" si="0"/>
        <v>101298</v>
      </c>
      <c r="G21" s="15">
        <f t="shared" si="0"/>
        <v>0</v>
      </c>
      <c r="H21" s="15">
        <f t="shared" si="0"/>
        <v>409940</v>
      </c>
    </row>
    <row r="22" spans="1:8" ht="13.5" thickTop="1">
      <c r="A22" s="1"/>
      <c r="B22" s="1"/>
      <c r="C22" s="1"/>
      <c r="D22" s="1"/>
      <c r="E22" s="1"/>
      <c r="F22" s="1"/>
      <c r="G22" s="1"/>
      <c r="H22" s="1"/>
    </row>
    <row r="23" spans="1:8" ht="12.75" hidden="1">
      <c r="A23" s="1"/>
      <c r="B23" s="1"/>
      <c r="C23" s="1"/>
      <c r="D23" s="1"/>
      <c r="E23" s="1"/>
      <c r="F23" s="1"/>
      <c r="G23" s="1"/>
      <c r="H23" s="1"/>
    </row>
    <row r="24" spans="1:8" ht="12.75" hidden="1">
      <c r="A24" s="1"/>
      <c r="B24" s="1"/>
      <c r="C24" s="1"/>
      <c r="D24" s="1"/>
      <c r="E24" s="1"/>
      <c r="F24" s="1"/>
      <c r="G24" s="1"/>
      <c r="H24" s="1"/>
    </row>
    <row r="25" spans="1:8" ht="12.75" hidden="1">
      <c r="A25" s="1"/>
      <c r="B25" s="1"/>
      <c r="C25" s="1"/>
      <c r="D25" s="1"/>
      <c r="E25" s="1"/>
      <c r="F25" s="1"/>
      <c r="G25" s="1"/>
      <c r="H25" s="1"/>
    </row>
    <row r="26" spans="1:8" ht="12.75" hidden="1">
      <c r="A26" s="1" t="s">
        <v>80</v>
      </c>
      <c r="B26" s="1"/>
      <c r="C26" s="1"/>
      <c r="D26" s="1"/>
      <c r="E26" s="1"/>
      <c r="F26" s="1"/>
      <c r="G26" s="1"/>
      <c r="H26" s="1"/>
    </row>
    <row r="27" spans="1:8" ht="12.75" hidden="1">
      <c r="A27" s="1"/>
      <c r="B27" s="1"/>
      <c r="C27" s="1"/>
      <c r="D27" s="1"/>
      <c r="E27" s="1"/>
      <c r="F27" s="1"/>
      <c r="G27" s="1"/>
      <c r="H27" s="1"/>
    </row>
    <row r="28" spans="1:8" ht="12.75" hidden="1">
      <c r="A28" s="1" t="s">
        <v>53</v>
      </c>
      <c r="B28" s="1"/>
      <c r="C28" s="12"/>
      <c r="D28" s="12"/>
      <c r="E28" s="12"/>
      <c r="F28" s="12"/>
      <c r="G28" s="12"/>
      <c r="H28" s="12"/>
    </row>
    <row r="29" spans="1:8" ht="12.75" hidden="1">
      <c r="A29" s="3" t="s">
        <v>58</v>
      </c>
      <c r="B29" s="1"/>
      <c r="C29" s="12"/>
      <c r="D29" s="12"/>
      <c r="E29" s="12"/>
      <c r="F29" s="12"/>
      <c r="G29" s="12"/>
      <c r="H29" s="12"/>
    </row>
    <row r="30" spans="1:8" ht="12.75" hidden="1">
      <c r="A30" s="1" t="s">
        <v>54</v>
      </c>
      <c r="B30" s="1"/>
      <c r="C30" s="12"/>
      <c r="D30" s="12"/>
      <c r="E30" s="12"/>
      <c r="F30" s="12"/>
      <c r="G30" s="12"/>
      <c r="H30" s="12"/>
    </row>
    <row r="31" spans="1:8" ht="12.75" hidden="1">
      <c r="A31" s="1" t="s">
        <v>55</v>
      </c>
      <c r="B31" s="1"/>
      <c r="C31" s="12"/>
      <c r="D31" s="12"/>
      <c r="E31" s="12"/>
      <c r="F31" s="12"/>
      <c r="G31" s="12"/>
      <c r="H31" s="12"/>
    </row>
    <row r="32" spans="1:8" ht="12.75" hidden="1">
      <c r="A32" s="1" t="s">
        <v>57</v>
      </c>
      <c r="B32" s="1"/>
      <c r="C32" s="12"/>
      <c r="D32" s="12"/>
      <c r="E32" s="12"/>
      <c r="F32" s="12"/>
      <c r="G32" s="12"/>
      <c r="H32" s="12"/>
    </row>
    <row r="33" spans="1:8" ht="12.75" hidden="1">
      <c r="A33" s="1" t="s">
        <v>56</v>
      </c>
      <c r="B33" s="1"/>
      <c r="C33" s="12"/>
      <c r="D33" s="12"/>
      <c r="E33" s="12"/>
      <c r="F33" s="12"/>
      <c r="G33" s="12"/>
      <c r="H33" s="12"/>
    </row>
    <row r="34" spans="1:8" ht="13.5" hidden="1" thickBot="1">
      <c r="A34" s="4" t="s">
        <v>81</v>
      </c>
      <c r="B34" s="1"/>
      <c r="C34" s="15"/>
      <c r="D34" s="15"/>
      <c r="E34" s="15"/>
      <c r="F34" s="15"/>
      <c r="G34" s="15"/>
      <c r="H34" s="15"/>
    </row>
    <row r="36" spans="1:7" ht="12.75">
      <c r="A36" s="1" t="s">
        <v>178</v>
      </c>
      <c r="B36" s="1"/>
      <c r="C36" s="1"/>
      <c r="D36" s="1"/>
      <c r="E36" s="1"/>
      <c r="F36" s="1"/>
      <c r="G36" s="1"/>
    </row>
    <row r="37" spans="1:7" ht="12.75">
      <c r="A37" s="1" t="s">
        <v>179</v>
      </c>
      <c r="B37" s="1"/>
      <c r="C37" s="1"/>
      <c r="D37" s="1"/>
      <c r="E37" s="1"/>
      <c r="F37" s="1"/>
      <c r="G37" s="1"/>
    </row>
  </sheetData>
  <mergeCells count="6">
    <mergeCell ref="A5:H5"/>
    <mergeCell ref="A6:H6"/>
    <mergeCell ref="A1:H1"/>
    <mergeCell ref="A2:H2"/>
    <mergeCell ref="A3:H3"/>
    <mergeCell ref="A4:H4"/>
  </mergeCells>
  <printOptions/>
  <pageMargins left="0.5" right="0.2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Plenitude Holdings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Plenitude Holdings Sdn Bhd</dc:creator>
  <cp:keywords/>
  <dc:description/>
  <cp:lastModifiedBy>m26</cp:lastModifiedBy>
  <cp:lastPrinted>2005-04-30T04:55:20Z</cp:lastPrinted>
  <dcterms:created xsi:type="dcterms:W3CDTF">2003-10-18T01:33:30Z</dcterms:created>
  <dcterms:modified xsi:type="dcterms:W3CDTF">2005-05-14T17:17:32Z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